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64" activeTab="0"/>
  </bookViews>
  <sheets>
    <sheet name="страховка" sheetId="1" r:id="rId1"/>
    <sheet name="ИГ" sheetId="2" r:id="rId2"/>
    <sheet name="ВЖ" sheetId="3" r:id="rId3"/>
    <sheet name="ст-ть матер окр" sheetId="4" state="hidden" r:id="rId4"/>
  </sheets>
  <definedNames/>
  <calcPr fullCalcOnLoad="1"/>
</workbook>
</file>

<file path=xl/sharedStrings.xml><?xml version="1.0" encoding="utf-8"?>
<sst xmlns="http://schemas.openxmlformats.org/spreadsheetml/2006/main" count="137" uniqueCount="68">
  <si>
    <t>№ п/п</t>
  </si>
  <si>
    <t>Наименование платной медицинской услуги</t>
  </si>
  <si>
    <t>1.1.</t>
  </si>
  <si>
    <t>1.</t>
  </si>
  <si>
    <t>2.</t>
  </si>
  <si>
    <t>Прием лечебно-диагностический повторный:</t>
  </si>
  <si>
    <t>Прием лечебно-диагностический первичный</t>
  </si>
  <si>
    <t>УЗ"Ельская ЦРБ"</t>
  </si>
  <si>
    <t xml:space="preserve">   УТВЕРЖДАЮ: Главный врач</t>
  </si>
  <si>
    <t>Наименование основных и вспомогательных материалов</t>
  </si>
  <si>
    <t>Норма расхода основных и вспомогательных материалов</t>
  </si>
  <si>
    <t>Прием лечебно-диагностический первичный:</t>
  </si>
  <si>
    <t>пара</t>
  </si>
  <si>
    <t xml:space="preserve"> </t>
  </si>
  <si>
    <t>Мыло жидкое</t>
  </si>
  <si>
    <t>г</t>
  </si>
  <si>
    <t>Дезсредство</t>
  </si>
  <si>
    <t>мл</t>
  </si>
  <si>
    <t>Антисептик для обработки рук</t>
  </si>
  <si>
    <t>Вата</t>
  </si>
  <si>
    <t>2.1.</t>
  </si>
  <si>
    <t>врачом-педиатром</t>
  </si>
  <si>
    <t xml:space="preserve">в возрасте от 1 года и выше </t>
  </si>
  <si>
    <t>1.2.</t>
  </si>
  <si>
    <t>Л.Н.Федько</t>
  </si>
  <si>
    <t>иностранных граждан, постоянно проживающих на территории РБ</t>
  </si>
  <si>
    <t>Тариф без учета НДС</t>
  </si>
  <si>
    <t>Стоимость расходных материалов</t>
  </si>
  <si>
    <t>Стоимость услуги с учетом расходных материалов</t>
  </si>
  <si>
    <t>ст-ть</t>
  </si>
  <si>
    <t>цена</t>
  </si>
  <si>
    <t>округл</t>
  </si>
  <si>
    <t>сумма</t>
  </si>
  <si>
    <t>2</t>
  </si>
  <si>
    <t>2.1</t>
  </si>
  <si>
    <t>2.2</t>
  </si>
  <si>
    <t>по приему врача  педиатра для</t>
  </si>
  <si>
    <t>по приему врача  педиатра для иностранных граждан</t>
  </si>
  <si>
    <t>И.А.Василевская</t>
  </si>
  <si>
    <t>Зам. гл. врача по мед. части</t>
  </si>
  <si>
    <t>Т.Н.Сарнавская</t>
  </si>
  <si>
    <t>Врач педиатр районный</t>
  </si>
  <si>
    <t>(районным)</t>
  </si>
  <si>
    <t>Ед. измерения</t>
  </si>
  <si>
    <t>Тариф в долларах</t>
  </si>
  <si>
    <t>граждан, застрахованным по договорам добровольного медицинского страхования</t>
  </si>
  <si>
    <t>Перчатки нест</t>
  </si>
  <si>
    <t xml:space="preserve">Тариф без учета НДС </t>
  </si>
  <si>
    <t>Первичный прием врачом- педиатром участковым</t>
  </si>
  <si>
    <t>Повторный прием врачом- педиатром участковым</t>
  </si>
  <si>
    <t>_____________    К.Л.Клименок</t>
  </si>
  <si>
    <t xml:space="preserve">                Главный врач УЗ "Ельская ЦРБ"</t>
  </si>
  <si>
    <t xml:space="preserve">                             Утверждаю: </t>
  </si>
  <si>
    <t xml:space="preserve">                          Утверждаю: </t>
  </si>
  <si>
    <t>Экономист                                   ______________________                              Е.Н.Цалко</t>
  </si>
  <si>
    <t>Экономист                              ______________________                                    Е.Н.Цалко</t>
  </si>
  <si>
    <t>Экономист                                   ______________________                               Е.Н.Цалко</t>
  </si>
  <si>
    <t>Прейскурант № 97</t>
  </si>
  <si>
    <t>Прейскурант № 103</t>
  </si>
  <si>
    <t xml:space="preserve">   __________ К.Л.Клименок</t>
  </si>
  <si>
    <t>РАСЧЕТ</t>
  </si>
  <si>
    <t xml:space="preserve">стоимости лекарственных средств, изделий медицинского назначения и </t>
  </si>
  <si>
    <t>других материалов, дополнительно оплачиваемых заказчиками</t>
  </si>
  <si>
    <t>"Прием педиатра"</t>
  </si>
  <si>
    <t>"___"__________ 2023 г</t>
  </si>
  <si>
    <t xml:space="preserve">                      " 31"   августа 2023 г</t>
  </si>
  <si>
    <t>с  01.09.2023г.</t>
  </si>
  <si>
    <t xml:space="preserve">                      " 31"  августа 2023 г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</si>
</sst>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"/>
    <numFmt numFmtId="178" formatCode="0.0000"/>
    <numFmt numFmtId="179" formatCode="[$€-2]\ ###,000_);[Red]\([$€-2]\ ###,000\)"/>
    <numFmt numFmtId="180" formatCode="0.000000000"/>
    <numFmt numFmtId="181" formatCode="0.00000000"/>
    <numFmt numFmtId="182" formatCode="0.0000000"/>
    <numFmt numFmtId="183" formatCode="0.00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_-* #,##0.000_р_._-;\-* #,##0.000_р_._-;_-* &quot;-&quot;??_р_._-;_-@_-"/>
    <numFmt numFmtId="201" formatCode="#,##0_р_."/>
    <numFmt numFmtId="202" formatCode="#,##0;\-#,##0;"/>
    <numFmt numFmtId="203" formatCode="0.0%"/>
    <numFmt numFmtId="204" formatCode="_(* #,##0.000_);_(* \(#,##0.000\);_(* &quot;-&quot;??_);_(@_)"/>
    <numFmt numFmtId="205" formatCode="_(* #,##0.0_);_(* \(#,##0.0\);_(* &quot;-&quot;??_);_(@_)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6" fillId="0" borderId="0" xfId="55" applyFont="1" applyBorder="1" applyAlignment="1">
      <alignment horizontal="center"/>
      <protection/>
    </xf>
    <xf numFmtId="0" fontId="23" fillId="0" borderId="0" xfId="55" applyFont="1">
      <alignment/>
      <protection/>
    </xf>
    <xf numFmtId="0" fontId="23" fillId="0" borderId="10" xfId="55" applyFont="1" applyBorder="1" applyAlignment="1">
      <alignment horizontal="center"/>
      <protection/>
    </xf>
    <xf numFmtId="0" fontId="23" fillId="0" borderId="11" xfId="55" applyFont="1" applyBorder="1" applyAlignment="1">
      <alignment horizontal="center"/>
      <protection/>
    </xf>
    <xf numFmtId="0" fontId="23" fillId="0" borderId="11" xfId="55" applyFont="1" applyFill="1" applyBorder="1" applyAlignment="1">
      <alignment horizontal="center"/>
      <protection/>
    </xf>
    <xf numFmtId="16" fontId="25" fillId="0" borderId="12" xfId="0" applyNumberFormat="1" applyFont="1" applyBorder="1" applyAlignment="1">
      <alignment horizontal="center" vertical="top" wrapText="1"/>
    </xf>
    <xf numFmtId="1" fontId="23" fillId="0" borderId="11" xfId="55" applyNumberFormat="1" applyFont="1" applyFill="1" applyBorder="1" applyAlignment="1">
      <alignment horizontal="center"/>
      <protection/>
    </xf>
    <xf numFmtId="49" fontId="25" fillId="0" borderId="11" xfId="0" applyNumberFormat="1" applyFont="1" applyFill="1" applyBorder="1" applyAlignment="1">
      <alignment horizontal="center" vertical="top" wrapText="1"/>
    </xf>
    <xf numFmtId="0" fontId="26" fillId="0" borderId="0" xfId="55" applyFont="1" applyAlignment="1">
      <alignment horizontal="right"/>
      <protection/>
    </xf>
    <xf numFmtId="0" fontId="26" fillId="0" borderId="0" xfId="55" applyFont="1">
      <alignment/>
      <protection/>
    </xf>
    <xf numFmtId="0" fontId="27" fillId="0" borderId="0" xfId="55" applyFont="1" applyBorder="1" applyAlignment="1">
      <alignment horizontal="center"/>
      <protection/>
    </xf>
    <xf numFmtId="0" fontId="26" fillId="0" borderId="0" xfId="53" applyFont="1">
      <alignment/>
      <protection/>
    </xf>
    <xf numFmtId="0" fontId="26" fillId="0" borderId="0" xfId="54" applyFont="1" applyAlignment="1">
      <alignment horizontal="center" wrapText="1"/>
      <protection/>
    </xf>
    <xf numFmtId="0" fontId="26" fillId="0" borderId="11" xfId="55" applyFont="1" applyFill="1" applyBorder="1" applyAlignment="1">
      <alignment horizontal="center"/>
      <protection/>
    </xf>
    <xf numFmtId="1" fontId="26" fillId="0" borderId="11" xfId="55" applyNumberFormat="1" applyFont="1" applyFill="1" applyBorder="1" applyAlignment="1">
      <alignment horizontal="center"/>
      <protection/>
    </xf>
    <xf numFmtId="172" fontId="26" fillId="0" borderId="11" xfId="55" applyNumberFormat="1" applyFont="1" applyFill="1" applyBorder="1" applyAlignment="1">
      <alignment horizontal="center"/>
      <protection/>
    </xf>
    <xf numFmtId="49" fontId="28" fillId="0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left"/>
    </xf>
    <xf numFmtId="16" fontId="28" fillId="0" borderId="0" xfId="0" applyNumberFormat="1" applyFont="1" applyFill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0" fontId="26" fillId="0" borderId="0" xfId="55" applyFont="1" applyFill="1" applyBorder="1" applyAlignment="1">
      <alignment horizontal="center"/>
      <protection/>
    </xf>
    <xf numFmtId="17" fontId="28" fillId="0" borderId="0" xfId="0" applyNumberFormat="1" applyFont="1" applyFill="1" applyBorder="1" applyAlignment="1">
      <alignment horizontal="center" vertical="top" wrapText="1"/>
    </xf>
    <xf numFmtId="0" fontId="26" fillId="0" borderId="0" xfId="55" applyFont="1" applyBorder="1" applyAlignment="1">
      <alignment horizontal="left"/>
      <protection/>
    </xf>
    <xf numFmtId="202" fontId="26" fillId="0" borderId="0" xfId="0" applyNumberFormat="1" applyFont="1" applyFill="1" applyBorder="1" applyAlignment="1" applyProtection="1">
      <alignment vertical="justify" wrapText="1"/>
      <protection/>
    </xf>
    <xf numFmtId="0" fontId="28" fillId="0" borderId="0" xfId="55" applyFont="1" applyFill="1" applyBorder="1" applyAlignment="1">
      <alignment vertical="top" wrapText="1"/>
      <protection/>
    </xf>
    <xf numFmtId="0" fontId="24" fillId="0" borderId="13" xfId="0" applyFont="1" applyBorder="1" applyAlignment="1">
      <alignment horizontal="center"/>
    </xf>
    <xf numFmtId="49" fontId="29" fillId="0" borderId="12" xfId="0" applyNumberFormat="1" applyFont="1" applyBorder="1" applyAlignment="1">
      <alignment horizontal="center" wrapText="1"/>
    </xf>
    <xf numFmtId="0" fontId="23" fillId="0" borderId="11" xfId="55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11" xfId="0" applyFont="1" applyBorder="1" applyAlignment="1">
      <alignment horizontal="center" vertical="top" wrapText="1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2" fontId="23" fillId="0" borderId="11" xfId="55" applyNumberFormat="1" applyFont="1" applyBorder="1" applyAlignment="1">
      <alignment horizontal="center"/>
      <protection/>
    </xf>
    <xf numFmtId="0" fontId="27" fillId="0" borderId="0" xfId="55" applyFont="1" applyFill="1" applyAlignment="1">
      <alignment horizontal="left"/>
      <protection/>
    </xf>
    <xf numFmtId="2" fontId="27" fillId="0" borderId="0" xfId="55" applyNumberFormat="1" applyFont="1" applyFill="1" applyAlignment="1">
      <alignment horizontal="left"/>
      <protection/>
    </xf>
    <xf numFmtId="0" fontId="24" fillId="0" borderId="0" xfId="55" applyFont="1" applyFill="1" applyAlignment="1">
      <alignment horizontal="left"/>
      <protection/>
    </xf>
    <xf numFmtId="2" fontId="24" fillId="0" borderId="0" xfId="55" applyNumberFormat="1" applyFont="1" applyFill="1" applyAlignment="1">
      <alignment horizontal="left"/>
      <protection/>
    </xf>
    <xf numFmtId="178" fontId="23" fillId="0" borderId="11" xfId="0" applyNumberFormat="1" applyFont="1" applyBorder="1" applyAlignment="1">
      <alignment/>
    </xf>
    <xf numFmtId="178" fontId="23" fillId="0" borderId="0" xfId="0" applyNumberFormat="1" applyFont="1" applyAlignment="1">
      <alignment/>
    </xf>
    <xf numFmtId="0" fontId="26" fillId="0" borderId="0" xfId="55" applyFont="1" applyAlignment="1">
      <alignment/>
      <protection/>
    </xf>
    <xf numFmtId="0" fontId="2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2" fillId="0" borderId="0" xfId="55" applyFont="1" applyFill="1" applyBorder="1" applyAlignment="1">
      <alignment vertical="top" wrapText="1"/>
      <protection/>
    </xf>
    <xf numFmtId="0" fontId="30" fillId="0" borderId="10" xfId="55" applyFont="1" applyBorder="1" applyAlignment="1">
      <alignment horizontal="center"/>
      <protection/>
    </xf>
    <xf numFmtId="0" fontId="30" fillId="0" borderId="11" xfId="55" applyFont="1" applyBorder="1" applyAlignment="1">
      <alignment horizontal="center"/>
      <protection/>
    </xf>
    <xf numFmtId="0" fontId="30" fillId="0" borderId="11" xfId="55" applyFont="1" applyFill="1" applyBorder="1" applyAlignment="1">
      <alignment horizontal="center"/>
      <protection/>
    </xf>
    <xf numFmtId="0" fontId="33" fillId="0" borderId="13" xfId="0" applyFont="1" applyBorder="1" applyAlignment="1">
      <alignment horizontal="center"/>
    </xf>
    <xf numFmtId="16" fontId="32" fillId="0" borderId="12" xfId="0" applyNumberFormat="1" applyFont="1" applyBorder="1" applyAlignment="1">
      <alignment horizontal="center" vertical="top" wrapText="1"/>
    </xf>
    <xf numFmtId="1" fontId="30" fillId="0" borderId="11" xfId="55" applyNumberFormat="1" applyFont="1" applyFill="1" applyBorder="1" applyAlignment="1">
      <alignment horizontal="center"/>
      <protection/>
    </xf>
    <xf numFmtId="2" fontId="30" fillId="0" borderId="11" xfId="55" applyNumberFormat="1" applyFont="1" applyBorder="1" applyAlignment="1">
      <alignment horizontal="center"/>
      <protection/>
    </xf>
    <xf numFmtId="0" fontId="30" fillId="0" borderId="15" xfId="0" applyFont="1" applyBorder="1" applyAlignment="1">
      <alignment horizontal="left"/>
    </xf>
    <xf numFmtId="49" fontId="31" fillId="0" borderId="12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vertical="top" wrapText="1"/>
    </xf>
    <xf numFmtId="172" fontId="30" fillId="0" borderId="11" xfId="55" applyNumberFormat="1" applyFont="1" applyFill="1" applyBorder="1" applyAlignment="1">
      <alignment horizontal="center"/>
      <protection/>
    </xf>
    <xf numFmtId="1" fontId="30" fillId="0" borderId="11" xfId="55" applyNumberFormat="1" applyFont="1" applyBorder="1" applyAlignment="1">
      <alignment horizontal="center"/>
      <protection/>
    </xf>
    <xf numFmtId="49" fontId="32" fillId="0" borderId="12" xfId="0" applyNumberFormat="1" applyFont="1" applyBorder="1" applyAlignment="1">
      <alignment horizontal="center" vertical="top" wrapText="1"/>
    </xf>
    <xf numFmtId="0" fontId="30" fillId="0" borderId="0" xfId="55" applyFont="1">
      <alignment/>
      <protection/>
    </xf>
    <xf numFmtId="0" fontId="30" fillId="0" borderId="11" xfId="0" applyFont="1" applyBorder="1" applyAlignment="1">
      <alignment wrapText="1"/>
    </xf>
    <xf numFmtId="0" fontId="23" fillId="24" borderId="0" xfId="0" applyFont="1" applyFill="1" applyAlignment="1">
      <alignment/>
    </xf>
    <xf numFmtId="2" fontId="23" fillId="24" borderId="0" xfId="0" applyNumberFormat="1" applyFont="1" applyFill="1" applyAlignment="1">
      <alignment/>
    </xf>
    <xf numFmtId="2" fontId="23" fillId="24" borderId="13" xfId="0" applyNumberFormat="1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30" fillId="0" borderId="0" xfId="0" applyFont="1" applyAlignment="1">
      <alignment horizontal="center"/>
    </xf>
    <xf numFmtId="2" fontId="23" fillId="24" borderId="11" xfId="0" applyNumberFormat="1" applyFont="1" applyFill="1" applyBorder="1" applyAlignment="1">
      <alignment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33" fillId="0" borderId="0" xfId="55" applyFont="1" applyAlignment="1">
      <alignment horizontal="center" wrapText="1"/>
      <protection/>
    </xf>
    <xf numFmtId="0" fontId="32" fillId="0" borderId="0" xfId="55" applyFont="1" applyFill="1" applyBorder="1" applyAlignment="1">
      <alignment horizontal="left" vertical="top" wrapText="1"/>
      <protection/>
    </xf>
    <xf numFmtId="0" fontId="30" fillId="0" borderId="0" xfId="0" applyFont="1" applyAlignment="1">
      <alignment horizontal="right"/>
    </xf>
    <xf numFmtId="0" fontId="33" fillId="0" borderId="0" xfId="55" applyFont="1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7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33" fillId="0" borderId="13" xfId="0" applyFont="1" applyBorder="1" applyAlignment="1">
      <alignment horizontal="left" wrapText="1"/>
    </xf>
    <xf numFmtId="0" fontId="33" fillId="0" borderId="16" xfId="0" applyFont="1" applyBorder="1" applyAlignment="1">
      <alignment horizontal="left" wrapText="1"/>
    </xf>
    <xf numFmtId="0" fontId="33" fillId="0" borderId="13" xfId="0" applyFont="1" applyFill="1" applyBorder="1" applyAlignment="1">
      <alignment horizontal="left"/>
    </xf>
    <xf numFmtId="0" fontId="33" fillId="0" borderId="16" xfId="0" applyFont="1" applyFill="1" applyBorder="1" applyAlignment="1">
      <alignment horizontal="left"/>
    </xf>
    <xf numFmtId="0" fontId="33" fillId="0" borderId="0" xfId="55" applyFont="1" applyBorder="1" applyAlignment="1">
      <alignment horizontal="center"/>
      <protection/>
    </xf>
    <xf numFmtId="0" fontId="27" fillId="0" borderId="0" xfId="55" applyFont="1" applyAlignment="1">
      <alignment horizontal="center" wrapText="1"/>
      <protection/>
    </xf>
    <xf numFmtId="0" fontId="27" fillId="0" borderId="0" xfId="55" applyFont="1" applyAlignment="1">
      <alignment horizontal="center"/>
      <protection/>
    </xf>
    <xf numFmtId="0" fontId="32" fillId="0" borderId="11" xfId="0" applyFont="1" applyBorder="1" applyAlignment="1">
      <alignment vertical="top" wrapText="1"/>
    </xf>
    <xf numFmtId="0" fontId="32" fillId="0" borderId="0" xfId="0" applyFont="1" applyBorder="1" applyAlignment="1">
      <alignment horizontal="center" wrapText="1"/>
    </xf>
    <xf numFmtId="0" fontId="33" fillId="0" borderId="17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остранцы  Иммунопрофилактика" xfId="53"/>
    <cellStyle name="Обычный_Наркология для иностранцев" xfId="54"/>
    <cellStyle name="Обычный_УЗИ ЭТ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tabSelected="1" zoomScalePageLayoutView="0" workbookViewId="0" topLeftCell="A1">
      <selection activeCell="L15" sqref="L15:L18"/>
    </sheetView>
  </sheetViews>
  <sheetFormatPr defaultColWidth="9.00390625" defaultRowHeight="12.75"/>
  <cols>
    <col min="1" max="1" width="4.375" style="10" customWidth="1"/>
    <col min="2" max="2" width="34.125" style="10" customWidth="1"/>
    <col min="3" max="3" width="8.125" style="10" hidden="1" customWidth="1"/>
    <col min="4" max="4" width="10.25390625" style="10" hidden="1" customWidth="1"/>
    <col min="5" max="5" width="10.625" style="10" hidden="1" customWidth="1"/>
    <col min="6" max="6" width="9.125" style="10" customWidth="1"/>
    <col min="7" max="16384" width="9.125" style="10" customWidth="1"/>
  </cols>
  <sheetData>
    <row r="1" spans="1:6" ht="15.75">
      <c r="A1" s="75"/>
      <c r="B1" s="75"/>
      <c r="C1" s="75"/>
      <c r="D1" s="75"/>
      <c r="E1" s="44"/>
      <c r="F1" s="33" t="s">
        <v>52</v>
      </c>
    </row>
    <row r="2" spans="1:6" ht="15.75">
      <c r="A2" s="75"/>
      <c r="B2" s="75"/>
      <c r="C2" s="75"/>
      <c r="D2" s="75"/>
      <c r="E2" s="44"/>
      <c r="F2" s="46" t="s">
        <v>51</v>
      </c>
    </row>
    <row r="3" spans="1:6" ht="15.75">
      <c r="A3" s="9"/>
      <c r="B3" s="9"/>
      <c r="C3" s="9"/>
      <c r="D3" s="9"/>
      <c r="E3" s="9"/>
      <c r="F3" s="32"/>
    </row>
    <row r="4" spans="1:6" ht="15.75">
      <c r="A4" s="75"/>
      <c r="B4" s="75"/>
      <c r="C4" s="75"/>
      <c r="D4" s="75"/>
      <c r="E4" s="44"/>
      <c r="F4" s="46" t="s">
        <v>50</v>
      </c>
    </row>
    <row r="5" spans="1:6" ht="15.75">
      <c r="A5" s="84"/>
      <c r="B5" s="84"/>
      <c r="C5" s="84"/>
      <c r="D5" s="84"/>
      <c r="E5" s="44"/>
      <c r="F5" s="67" t="s">
        <v>67</v>
      </c>
    </row>
    <row r="7" spans="1:6" ht="15.75" customHeight="1">
      <c r="A7" s="71" t="s">
        <v>58</v>
      </c>
      <c r="B7" s="71"/>
      <c r="C7" s="71"/>
      <c r="D7" s="71"/>
      <c r="E7" s="71"/>
      <c r="F7" s="71"/>
    </row>
    <row r="8" spans="1:6" ht="15.75">
      <c r="A8" s="74" t="s">
        <v>36</v>
      </c>
      <c r="B8" s="74"/>
      <c r="C8" s="74"/>
      <c r="D8" s="74"/>
      <c r="E8" s="74"/>
      <c r="F8" s="74"/>
    </row>
    <row r="9" spans="1:6" ht="17.25" customHeight="1">
      <c r="A9" s="71" t="s">
        <v>45</v>
      </c>
      <c r="B9" s="71"/>
      <c r="C9" s="71"/>
      <c r="D9" s="71"/>
      <c r="E9" s="71"/>
      <c r="F9" s="71"/>
    </row>
    <row r="10" spans="1:6" ht="15">
      <c r="A10" s="83" t="s">
        <v>66</v>
      </c>
      <c r="B10" s="83"/>
      <c r="C10" s="83"/>
      <c r="D10" s="83"/>
      <c r="E10" s="83"/>
      <c r="F10" s="83"/>
    </row>
    <row r="11" spans="1:4" ht="15">
      <c r="A11" s="1"/>
      <c r="B11" s="1"/>
      <c r="C11" s="1"/>
      <c r="D11" s="1"/>
    </row>
    <row r="12" spans="1:7" ht="12.75" customHeight="1">
      <c r="A12" s="70" t="s">
        <v>0</v>
      </c>
      <c r="B12" s="69" t="s">
        <v>1</v>
      </c>
      <c r="C12" s="69" t="s">
        <v>26</v>
      </c>
      <c r="D12" s="69" t="s">
        <v>27</v>
      </c>
      <c r="E12" s="69" t="s">
        <v>28</v>
      </c>
      <c r="F12" s="69" t="s">
        <v>47</v>
      </c>
      <c r="G12" s="76"/>
    </row>
    <row r="13" spans="1:7" ht="15" customHeight="1">
      <c r="A13" s="70"/>
      <c r="B13" s="69"/>
      <c r="C13" s="69"/>
      <c r="D13" s="69"/>
      <c r="E13" s="69"/>
      <c r="F13" s="69"/>
      <c r="G13" s="76"/>
    </row>
    <row r="14" spans="1:7" ht="15">
      <c r="A14" s="70"/>
      <c r="B14" s="69"/>
      <c r="C14" s="69"/>
      <c r="D14" s="69"/>
      <c r="E14" s="69"/>
      <c r="F14" s="69"/>
      <c r="G14" s="76"/>
    </row>
    <row r="15" spans="1:12" ht="54.75" customHeight="1">
      <c r="A15" s="70"/>
      <c r="B15" s="69"/>
      <c r="C15" s="69"/>
      <c r="D15" s="69"/>
      <c r="E15" s="69"/>
      <c r="F15" s="69"/>
      <c r="G15" s="76"/>
      <c r="I15" s="76"/>
      <c r="J15" s="76"/>
      <c r="K15" s="76"/>
      <c r="L15" s="76"/>
    </row>
    <row r="16" spans="1:12" ht="15">
      <c r="A16" s="3">
        <v>1</v>
      </c>
      <c r="B16" s="4">
        <v>2</v>
      </c>
      <c r="C16" s="4">
        <v>3</v>
      </c>
      <c r="D16" s="5">
        <v>4</v>
      </c>
      <c r="E16" s="4">
        <v>5</v>
      </c>
      <c r="F16" s="4">
        <v>3</v>
      </c>
      <c r="I16" s="76"/>
      <c r="J16" s="76"/>
      <c r="K16" s="76"/>
      <c r="L16" s="76"/>
    </row>
    <row r="17" spans="1:12" ht="19.5" customHeight="1">
      <c r="A17" s="27" t="s">
        <v>3</v>
      </c>
      <c r="B17" s="80" t="s">
        <v>6</v>
      </c>
      <c r="C17" s="81"/>
      <c r="D17" s="81"/>
      <c r="E17" s="81"/>
      <c r="F17" s="82"/>
      <c r="I17" s="76"/>
      <c r="J17" s="76"/>
      <c r="K17" s="76"/>
      <c r="L17" s="76"/>
    </row>
    <row r="18" spans="1:12" ht="28.5" customHeight="1">
      <c r="A18" s="6" t="s">
        <v>2</v>
      </c>
      <c r="B18" s="66" t="s">
        <v>48</v>
      </c>
      <c r="C18" s="7">
        <f>F18*10000</f>
        <v>88800.00000000001</v>
      </c>
      <c r="D18" s="5">
        <f>'ст-ть матер окр'!I18</f>
        <v>1.02</v>
      </c>
      <c r="E18" s="5">
        <f>D18+C18</f>
        <v>88801.02000000002</v>
      </c>
      <c r="F18" s="37">
        <v>8.88</v>
      </c>
      <c r="G18" s="38"/>
      <c r="I18" s="76"/>
      <c r="J18" s="76"/>
      <c r="K18" s="76"/>
      <c r="L18" s="76"/>
    </row>
    <row r="19" spans="1:7" ht="19.5" customHeight="1">
      <c r="A19" s="28" t="s">
        <v>33</v>
      </c>
      <c r="B19" s="77" t="s">
        <v>5</v>
      </c>
      <c r="C19" s="78"/>
      <c r="D19" s="78"/>
      <c r="E19" s="78"/>
      <c r="F19" s="79"/>
      <c r="G19" s="38"/>
    </row>
    <row r="20" spans="1:7" ht="27.75" customHeight="1">
      <c r="A20" s="8" t="s">
        <v>34</v>
      </c>
      <c r="B20" s="66" t="s">
        <v>49</v>
      </c>
      <c r="C20" s="7">
        <f>F20*10000</f>
        <v>74700</v>
      </c>
      <c r="D20" s="5">
        <f>'ст-ть матер окр'!I24</f>
        <v>1.02</v>
      </c>
      <c r="E20" s="5">
        <f>D20+C20</f>
        <v>74701.02</v>
      </c>
      <c r="F20" s="37">
        <v>7.47</v>
      </c>
      <c r="G20" s="39"/>
    </row>
    <row r="21" spans="1:5" ht="15" hidden="1">
      <c r="A21" s="17" t="s">
        <v>35</v>
      </c>
      <c r="B21" s="18" t="s">
        <v>22</v>
      </c>
      <c r="C21" s="15">
        <v>45750</v>
      </c>
      <c r="D21" s="14">
        <f>'ст-ть матер окр'!I24</f>
        <v>1.02</v>
      </c>
      <c r="E21" s="14">
        <f>D21+C21</f>
        <v>45751.02</v>
      </c>
    </row>
    <row r="22" spans="1:5" ht="15">
      <c r="A22" s="19"/>
      <c r="B22" s="21"/>
      <c r="C22" s="22"/>
      <c r="D22" s="22"/>
      <c r="E22" s="22"/>
    </row>
    <row r="23" spans="1:5" ht="15">
      <c r="A23" s="19"/>
      <c r="B23" s="21"/>
      <c r="C23" s="22"/>
      <c r="D23" s="22"/>
      <c r="E23" s="22"/>
    </row>
    <row r="24" spans="1:5" ht="15">
      <c r="A24" s="23"/>
      <c r="B24" s="21"/>
      <c r="C24" s="22"/>
      <c r="D24" s="22"/>
      <c r="E24" s="22"/>
    </row>
    <row r="25" spans="1:4" ht="15">
      <c r="A25" s="24"/>
      <c r="B25" s="25"/>
      <c r="C25" s="1"/>
      <c r="D25" s="1"/>
    </row>
    <row r="27" spans="1:7" ht="15.75" customHeight="1">
      <c r="A27" s="72" t="s">
        <v>55</v>
      </c>
      <c r="B27" s="72"/>
      <c r="C27" s="72"/>
      <c r="D27" s="72"/>
      <c r="E27" s="72"/>
      <c r="F27" s="72"/>
      <c r="G27" s="47"/>
    </row>
  </sheetData>
  <sheetProtection/>
  <mergeCells count="23">
    <mergeCell ref="L15:L18"/>
    <mergeCell ref="I16:I18"/>
    <mergeCell ref="J16:J18"/>
    <mergeCell ref="K16:K18"/>
    <mergeCell ref="A1:D1"/>
    <mergeCell ref="A2:D2"/>
    <mergeCell ref="G12:G15"/>
    <mergeCell ref="B19:F19"/>
    <mergeCell ref="B17:F17"/>
    <mergeCell ref="I15:K15"/>
    <mergeCell ref="A10:F10"/>
    <mergeCell ref="A4:D4"/>
    <mergeCell ref="A5:D5"/>
    <mergeCell ref="A27:F27"/>
    <mergeCell ref="A7:F7"/>
    <mergeCell ref="A8:F8"/>
    <mergeCell ref="F12:F15"/>
    <mergeCell ref="E12:E15"/>
    <mergeCell ref="C12:C15"/>
    <mergeCell ref="B12:B15"/>
    <mergeCell ref="D12:D15"/>
    <mergeCell ref="A12:A15"/>
    <mergeCell ref="A9:F9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7">
      <selection activeCell="L15" sqref="L15"/>
    </sheetView>
  </sheetViews>
  <sheetFormatPr defaultColWidth="9.00390625" defaultRowHeight="12.75"/>
  <cols>
    <col min="1" max="1" width="4.625" style="10" customWidth="1"/>
    <col min="2" max="2" width="31.75390625" style="10" customWidth="1"/>
    <col min="3" max="3" width="8.00390625" style="10" hidden="1" customWidth="1"/>
    <col min="4" max="4" width="10.625" style="10" hidden="1" customWidth="1"/>
    <col min="5" max="5" width="9.75390625" style="10" hidden="1" customWidth="1"/>
    <col min="6" max="6" width="10.875" style="10" hidden="1" customWidth="1"/>
    <col min="7" max="7" width="9.625" style="10" customWidth="1"/>
    <col min="8" max="16384" width="9.125" style="10" customWidth="1"/>
  </cols>
  <sheetData>
    <row r="1" spans="6:8" ht="14.25" customHeight="1">
      <c r="F1" s="44"/>
      <c r="G1" s="33" t="s">
        <v>52</v>
      </c>
      <c r="H1" s="31"/>
    </row>
    <row r="2" spans="6:8" ht="13.5" customHeight="1">
      <c r="F2" s="44"/>
      <c r="G2" s="46" t="s">
        <v>51</v>
      </c>
      <c r="H2" s="31"/>
    </row>
    <row r="3" spans="6:8" ht="12.75" customHeight="1">
      <c r="F3" s="9"/>
      <c r="G3" s="32"/>
      <c r="H3" s="31"/>
    </row>
    <row r="4" spans="6:8" ht="15.75">
      <c r="F4" s="44"/>
      <c r="G4" s="46" t="s">
        <v>50</v>
      </c>
      <c r="H4" s="31"/>
    </row>
    <row r="5" spans="6:8" ht="12.75" customHeight="1">
      <c r="F5" s="44"/>
      <c r="G5" s="67" t="s">
        <v>65</v>
      </c>
      <c r="H5" s="31"/>
    </row>
    <row r="6" ht="14.25" customHeight="1">
      <c r="G6" s="67"/>
    </row>
    <row r="7" spans="1:7" ht="12.75" customHeight="1">
      <c r="A7" s="71" t="s">
        <v>57</v>
      </c>
      <c r="B7" s="71"/>
      <c r="C7" s="71"/>
      <c r="D7" s="71"/>
      <c r="E7" s="71"/>
      <c r="F7" s="71"/>
      <c r="G7" s="71"/>
    </row>
    <row r="8" spans="1:7" ht="15.75">
      <c r="A8" s="74" t="s">
        <v>37</v>
      </c>
      <c r="B8" s="74"/>
      <c r="C8" s="74"/>
      <c r="D8" s="74"/>
      <c r="E8" s="74"/>
      <c r="F8" s="74"/>
      <c r="G8" s="74"/>
    </row>
    <row r="9" spans="1:7" ht="9.75" customHeight="1">
      <c r="A9" s="74"/>
      <c r="B9" s="74"/>
      <c r="C9" s="74"/>
      <c r="D9" s="74"/>
      <c r="E9" s="61"/>
      <c r="F9" s="61"/>
      <c r="G9" s="61"/>
    </row>
    <row r="10" spans="1:7" ht="15.75">
      <c r="A10" s="89" t="s">
        <v>66</v>
      </c>
      <c r="B10" s="89"/>
      <c r="C10" s="89"/>
      <c r="D10" s="89"/>
      <c r="E10" s="89"/>
      <c r="F10" s="89"/>
      <c r="G10" s="89"/>
    </row>
    <row r="11" spans="1:4" ht="15">
      <c r="A11" s="1"/>
      <c r="B11" s="11"/>
      <c r="C11" s="12"/>
      <c r="D11" s="13"/>
    </row>
    <row r="12" spans="1:7" ht="12.75" customHeight="1">
      <c r="A12" s="70" t="s">
        <v>0</v>
      </c>
      <c r="B12" s="69" t="s">
        <v>1</v>
      </c>
      <c r="C12" s="69" t="s">
        <v>26</v>
      </c>
      <c r="D12" s="69" t="s">
        <v>27</v>
      </c>
      <c r="E12" s="69" t="s">
        <v>44</v>
      </c>
      <c r="F12" s="69" t="s">
        <v>28</v>
      </c>
      <c r="G12" s="69" t="s">
        <v>47</v>
      </c>
    </row>
    <row r="13" spans="1:7" ht="15" customHeight="1">
      <c r="A13" s="70"/>
      <c r="B13" s="69"/>
      <c r="C13" s="69"/>
      <c r="D13" s="69"/>
      <c r="E13" s="69"/>
      <c r="F13" s="69"/>
      <c r="G13" s="69"/>
    </row>
    <row r="14" spans="1:7" ht="15">
      <c r="A14" s="70"/>
      <c r="B14" s="69"/>
      <c r="C14" s="69"/>
      <c r="D14" s="69"/>
      <c r="E14" s="69"/>
      <c r="F14" s="69"/>
      <c r="G14" s="69"/>
    </row>
    <row r="15" spans="1:7" ht="55.5" customHeight="1">
      <c r="A15" s="70"/>
      <c r="B15" s="69"/>
      <c r="C15" s="69"/>
      <c r="D15" s="69"/>
      <c r="E15" s="69"/>
      <c r="F15" s="69"/>
      <c r="G15" s="69"/>
    </row>
    <row r="16" spans="1:7" ht="15.75">
      <c r="A16" s="48">
        <v>1</v>
      </c>
      <c r="B16" s="49">
        <v>2</v>
      </c>
      <c r="C16" s="49">
        <v>3</v>
      </c>
      <c r="D16" s="50">
        <v>4</v>
      </c>
      <c r="E16" s="49">
        <v>5</v>
      </c>
      <c r="F16" s="49">
        <v>5</v>
      </c>
      <c r="G16" s="49">
        <v>3</v>
      </c>
    </row>
    <row r="17" spans="1:7" ht="27" customHeight="1">
      <c r="A17" s="51" t="s">
        <v>3</v>
      </c>
      <c r="B17" s="87" t="s">
        <v>6</v>
      </c>
      <c r="C17" s="88"/>
      <c r="D17" s="88"/>
      <c r="E17" s="88"/>
      <c r="F17" s="88"/>
      <c r="G17" s="88"/>
    </row>
    <row r="18" spans="1:8" ht="28.5" customHeight="1">
      <c r="A18" s="52" t="s">
        <v>2</v>
      </c>
      <c r="B18" s="62" t="s">
        <v>48</v>
      </c>
      <c r="C18" s="53">
        <f>G18*10000</f>
        <v>195000</v>
      </c>
      <c r="D18" s="50">
        <f>'ст-ть матер окр'!I18</f>
        <v>1.02</v>
      </c>
      <c r="E18" s="58">
        <v>10.6</v>
      </c>
      <c r="F18" s="59">
        <f>C18+D18</f>
        <v>195001.02</v>
      </c>
      <c r="G18" s="49">
        <v>19.5</v>
      </c>
      <c r="H18" s="38"/>
    </row>
    <row r="19" spans="1:8" ht="15.75" hidden="1">
      <c r="A19" s="52" t="s">
        <v>23</v>
      </c>
      <c r="B19" s="55" t="s">
        <v>22</v>
      </c>
      <c r="C19" s="53">
        <v>98600</v>
      </c>
      <c r="D19" s="50">
        <f>'ст-ть матер окр'!I18</f>
        <v>1.02</v>
      </c>
      <c r="E19" s="58">
        <v>10.6</v>
      </c>
      <c r="F19" s="49"/>
      <c r="G19" s="49">
        <f>C19/10000</f>
        <v>9.86</v>
      </c>
      <c r="H19" s="38"/>
    </row>
    <row r="20" spans="1:8" ht="27" customHeight="1">
      <c r="A20" s="60" t="s">
        <v>33</v>
      </c>
      <c r="B20" s="85" t="s">
        <v>5</v>
      </c>
      <c r="C20" s="86"/>
      <c r="D20" s="86"/>
      <c r="E20" s="86"/>
      <c r="F20" s="86"/>
      <c r="G20" s="86"/>
      <c r="H20" s="38"/>
    </row>
    <row r="21" spans="1:8" ht="30.75" customHeight="1">
      <c r="A21" s="57" t="s">
        <v>34</v>
      </c>
      <c r="B21" s="62" t="s">
        <v>49</v>
      </c>
      <c r="C21" s="53">
        <f>G21*10000</f>
        <v>162000</v>
      </c>
      <c r="D21" s="50">
        <f>'ст-ть матер окр'!I24</f>
        <v>1.02</v>
      </c>
      <c r="E21" s="58">
        <v>8</v>
      </c>
      <c r="F21" s="59">
        <f>C21+D21</f>
        <v>162001.02</v>
      </c>
      <c r="G21" s="54">
        <v>16.2</v>
      </c>
      <c r="H21" s="38"/>
    </row>
    <row r="22" spans="1:5" ht="15" hidden="1">
      <c r="A22" s="17" t="s">
        <v>35</v>
      </c>
      <c r="B22" s="18" t="s">
        <v>22</v>
      </c>
      <c r="C22" s="15">
        <v>73950</v>
      </c>
      <c r="D22" s="14">
        <f>'ст-ть матер окр'!I24</f>
        <v>1.02</v>
      </c>
      <c r="E22" s="16">
        <v>8</v>
      </c>
    </row>
    <row r="23" spans="1:5" ht="15">
      <c r="A23" s="19"/>
      <c r="B23" s="21"/>
      <c r="C23" s="22"/>
      <c r="D23" s="22"/>
      <c r="E23" s="22"/>
    </row>
    <row r="24" spans="1:5" ht="15">
      <c r="A24" s="19"/>
      <c r="B24" s="21"/>
      <c r="C24" s="22"/>
      <c r="D24" s="22"/>
      <c r="E24" s="22"/>
    </row>
    <row r="25" spans="1:5" ht="15">
      <c r="A25" s="23"/>
      <c r="B25" s="21"/>
      <c r="C25" s="22"/>
      <c r="D25" s="22"/>
      <c r="E25" s="22"/>
    </row>
    <row r="26" spans="1:4" ht="15">
      <c r="A26" s="24"/>
      <c r="B26" s="25"/>
      <c r="C26" s="1"/>
      <c r="D26" s="1"/>
    </row>
    <row r="28" spans="1:7" ht="15" customHeight="1">
      <c r="A28" s="72" t="s">
        <v>56</v>
      </c>
      <c r="B28" s="72"/>
      <c r="C28" s="72"/>
      <c r="D28" s="72"/>
      <c r="E28" s="72"/>
      <c r="F28" s="72"/>
      <c r="G28" s="72"/>
    </row>
  </sheetData>
  <sheetProtection/>
  <mergeCells count="14">
    <mergeCell ref="A7:G7"/>
    <mergeCell ref="A10:G10"/>
    <mergeCell ref="G12:G15"/>
    <mergeCell ref="B17:G17"/>
    <mergeCell ref="E12:E15"/>
    <mergeCell ref="F12:F15"/>
    <mergeCell ref="A8:G8"/>
    <mergeCell ref="A9:D9"/>
    <mergeCell ref="D12:D15"/>
    <mergeCell ref="A28:G28"/>
    <mergeCell ref="B20:G20"/>
    <mergeCell ref="C12:C15"/>
    <mergeCell ref="A12:A15"/>
    <mergeCell ref="B12:B15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zoomScalePageLayoutView="0" workbookViewId="0" topLeftCell="A10">
      <selection activeCell="I20" sqref="I20"/>
    </sheetView>
  </sheetViews>
  <sheetFormatPr defaultColWidth="9.00390625" defaultRowHeight="12.75"/>
  <cols>
    <col min="1" max="1" width="4.875" style="10" customWidth="1"/>
    <col min="2" max="2" width="35.125" style="10" customWidth="1"/>
    <col min="3" max="3" width="8.625" style="10" hidden="1" customWidth="1"/>
    <col min="4" max="4" width="10.75390625" style="10" hidden="1" customWidth="1"/>
    <col min="5" max="5" width="10.25390625" style="10" hidden="1" customWidth="1"/>
    <col min="6" max="6" width="8.25390625" style="10" customWidth="1"/>
    <col min="7" max="16384" width="9.125" style="10" customWidth="1"/>
  </cols>
  <sheetData>
    <row r="1" spans="5:7" ht="15.75">
      <c r="E1" s="44"/>
      <c r="F1" s="33" t="s">
        <v>53</v>
      </c>
      <c r="G1" s="31"/>
    </row>
    <row r="2" spans="5:7" ht="15.75">
      <c r="E2" s="44"/>
      <c r="F2" s="46" t="s">
        <v>51</v>
      </c>
      <c r="G2" s="31"/>
    </row>
    <row r="3" spans="5:7" ht="15.75">
      <c r="E3" s="9"/>
      <c r="F3" s="32"/>
      <c r="G3" s="45"/>
    </row>
    <row r="4" spans="5:7" ht="15.75">
      <c r="E4" s="9"/>
      <c r="F4" s="46" t="s">
        <v>50</v>
      </c>
      <c r="G4" s="45"/>
    </row>
    <row r="5" spans="5:7" ht="15.75">
      <c r="E5" s="44"/>
      <c r="F5" s="67" t="s">
        <v>65</v>
      </c>
      <c r="G5" s="31"/>
    </row>
    <row r="7" spans="1:6" ht="12.75" customHeight="1">
      <c r="A7" s="90" t="s">
        <v>58</v>
      </c>
      <c r="B7" s="90"/>
      <c r="C7" s="90"/>
      <c r="D7" s="90"/>
      <c r="E7" s="90"/>
      <c r="F7" s="90"/>
    </row>
    <row r="8" spans="1:6" ht="15">
      <c r="A8" s="91" t="s">
        <v>36</v>
      </c>
      <c r="B8" s="91"/>
      <c r="C8" s="91"/>
      <c r="D8" s="91"/>
      <c r="E8" s="91"/>
      <c r="F8" s="91"/>
    </row>
    <row r="9" spans="1:6" ht="15">
      <c r="A9" s="91" t="s">
        <v>25</v>
      </c>
      <c r="B9" s="91"/>
      <c r="C9" s="91"/>
      <c r="D9" s="91"/>
      <c r="E9" s="91"/>
      <c r="F9" s="91"/>
    </row>
    <row r="10" spans="1:6" ht="15">
      <c r="A10" s="83" t="s">
        <v>66</v>
      </c>
      <c r="B10" s="83"/>
      <c r="C10" s="83"/>
      <c r="D10" s="83"/>
      <c r="E10" s="83"/>
      <c r="F10" s="83"/>
    </row>
    <row r="11" spans="1:4" ht="15">
      <c r="A11" s="1"/>
      <c r="B11" s="1"/>
      <c r="C11" s="1"/>
      <c r="D11" s="1"/>
    </row>
    <row r="12" spans="1:7" ht="12.75" customHeight="1">
      <c r="A12" s="70" t="s">
        <v>0</v>
      </c>
      <c r="B12" s="69" t="s">
        <v>1</v>
      </c>
      <c r="C12" s="69" t="s">
        <v>26</v>
      </c>
      <c r="D12" s="69" t="s">
        <v>27</v>
      </c>
      <c r="E12" s="69" t="s">
        <v>28</v>
      </c>
      <c r="F12" s="69" t="s">
        <v>26</v>
      </c>
      <c r="G12" s="2"/>
    </row>
    <row r="13" spans="1:7" ht="15" customHeight="1">
      <c r="A13" s="70"/>
      <c r="B13" s="69"/>
      <c r="C13" s="69"/>
      <c r="D13" s="69"/>
      <c r="E13" s="69"/>
      <c r="F13" s="69"/>
      <c r="G13" s="2"/>
    </row>
    <row r="14" spans="1:7" ht="15">
      <c r="A14" s="70"/>
      <c r="B14" s="69"/>
      <c r="C14" s="69"/>
      <c r="D14" s="69"/>
      <c r="E14" s="69"/>
      <c r="F14" s="69"/>
      <c r="G14" s="2"/>
    </row>
    <row r="15" spans="1:7" ht="54" customHeight="1">
      <c r="A15" s="70"/>
      <c r="B15" s="69"/>
      <c r="C15" s="69"/>
      <c r="D15" s="69"/>
      <c r="E15" s="69"/>
      <c r="F15" s="69"/>
      <c r="G15" s="2"/>
    </row>
    <row r="16" spans="1:7" ht="15.75">
      <c r="A16" s="48">
        <v>1</v>
      </c>
      <c r="B16" s="49">
        <v>2</v>
      </c>
      <c r="C16" s="49">
        <v>3</v>
      </c>
      <c r="D16" s="50">
        <v>4</v>
      </c>
      <c r="E16" s="49">
        <v>5</v>
      </c>
      <c r="F16" s="49">
        <v>3</v>
      </c>
      <c r="G16" s="2"/>
    </row>
    <row r="17" spans="1:7" ht="17.25" customHeight="1">
      <c r="A17" s="51" t="s">
        <v>3</v>
      </c>
      <c r="B17" s="87" t="s">
        <v>6</v>
      </c>
      <c r="C17" s="88"/>
      <c r="D17" s="88"/>
      <c r="E17" s="88"/>
      <c r="F17" s="88"/>
      <c r="G17" s="2"/>
    </row>
    <row r="18" spans="1:7" ht="32.25" customHeight="1">
      <c r="A18" s="52" t="s">
        <v>2</v>
      </c>
      <c r="B18" s="62" t="s">
        <v>48</v>
      </c>
      <c r="C18" s="53">
        <f>F18*10000</f>
        <v>88800.00000000001</v>
      </c>
      <c r="D18" s="50">
        <f>'ст-ть матер окр'!I18</f>
        <v>1.02</v>
      </c>
      <c r="E18" s="50">
        <f>D18+C18</f>
        <v>88801.02000000002</v>
      </c>
      <c r="F18" s="54">
        <v>8.88</v>
      </c>
      <c r="G18" s="40"/>
    </row>
    <row r="19" spans="1:7" ht="15.75" hidden="1">
      <c r="A19" s="52" t="s">
        <v>23</v>
      </c>
      <c r="B19" s="55" t="s">
        <v>22</v>
      </c>
      <c r="C19" s="53">
        <v>46950</v>
      </c>
      <c r="D19" s="50">
        <f>'ст-ть матер окр'!I18</f>
        <v>1.02</v>
      </c>
      <c r="E19" s="50">
        <f>D19+C19</f>
        <v>46951.02</v>
      </c>
      <c r="F19" s="49">
        <f>C19/10000</f>
        <v>4.695</v>
      </c>
      <c r="G19" s="40"/>
    </row>
    <row r="20" spans="1:7" ht="27.75" customHeight="1">
      <c r="A20" s="56" t="s">
        <v>33</v>
      </c>
      <c r="B20" s="85" t="s">
        <v>5</v>
      </c>
      <c r="C20" s="86"/>
      <c r="D20" s="86"/>
      <c r="E20" s="86"/>
      <c r="F20" s="86"/>
      <c r="G20" s="40"/>
    </row>
    <row r="21" spans="1:7" ht="31.5" customHeight="1">
      <c r="A21" s="57" t="s">
        <v>34</v>
      </c>
      <c r="B21" s="62" t="s">
        <v>49</v>
      </c>
      <c r="C21" s="53">
        <f>F21*10000</f>
        <v>74700</v>
      </c>
      <c r="D21" s="50">
        <f>'ст-ть матер окр'!I24</f>
        <v>1.02</v>
      </c>
      <c r="E21" s="50">
        <f>D21+C21</f>
        <v>74701.02</v>
      </c>
      <c r="F21" s="54">
        <v>7.47</v>
      </c>
      <c r="G21" s="41"/>
    </row>
    <row r="22" spans="1:6" ht="31.5" customHeight="1" hidden="1">
      <c r="A22" s="17" t="s">
        <v>35</v>
      </c>
      <c r="B22" s="18" t="s">
        <v>22</v>
      </c>
      <c r="C22" s="15">
        <v>35200</v>
      </c>
      <c r="D22" s="14">
        <f>'ст-ть матер окр'!I24</f>
        <v>1.02</v>
      </c>
      <c r="E22" s="14">
        <f>D22+C22</f>
        <v>35201.02</v>
      </c>
      <c r="F22" s="29">
        <f>C22/10000</f>
        <v>3.52</v>
      </c>
    </row>
    <row r="23" spans="1:5" ht="31.5" customHeight="1">
      <c r="A23" s="19"/>
      <c r="B23" s="21"/>
      <c r="C23" s="22"/>
      <c r="D23" s="22"/>
      <c r="E23" s="22"/>
    </row>
    <row r="24" spans="1:5" ht="15">
      <c r="A24" s="19"/>
      <c r="B24" s="21"/>
      <c r="C24" s="22"/>
      <c r="D24" s="22"/>
      <c r="E24" s="22"/>
    </row>
    <row r="25" spans="1:5" ht="15" hidden="1">
      <c r="A25" s="23"/>
      <c r="B25" s="21"/>
      <c r="C25" s="22"/>
      <c r="D25" s="22"/>
      <c r="E25" s="22"/>
    </row>
    <row r="26" spans="1:4" ht="15" hidden="1">
      <c r="A26" s="24"/>
      <c r="B26" s="25"/>
      <c r="C26" s="1"/>
      <c r="D26" s="1"/>
    </row>
    <row r="28" spans="2:4" ht="15">
      <c r="B28" s="26"/>
      <c r="D28" s="10" t="s">
        <v>24</v>
      </c>
    </row>
    <row r="29" spans="1:7" ht="15.75">
      <c r="A29" s="72" t="s">
        <v>54</v>
      </c>
      <c r="B29" s="72"/>
      <c r="C29" s="72"/>
      <c r="D29" s="72"/>
      <c r="E29" s="72"/>
      <c r="F29" s="72"/>
      <c r="G29" s="72"/>
    </row>
  </sheetData>
  <sheetProtection/>
  <mergeCells count="13">
    <mergeCell ref="A10:F10"/>
    <mergeCell ref="F12:F15"/>
    <mergeCell ref="A8:F8"/>
    <mergeCell ref="C12:C15"/>
    <mergeCell ref="A12:A15"/>
    <mergeCell ref="B12:B15"/>
    <mergeCell ref="D12:D15"/>
    <mergeCell ref="A9:F9"/>
    <mergeCell ref="A7:F7"/>
    <mergeCell ref="A29:G29"/>
    <mergeCell ref="B17:F17"/>
    <mergeCell ref="B20:F20"/>
    <mergeCell ref="E12:E15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M2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.625" style="30" customWidth="1"/>
    <col min="2" max="2" width="26.875" style="30" customWidth="1"/>
    <col min="3" max="3" width="34.125" style="30" customWidth="1"/>
    <col min="4" max="4" width="8.625" style="30" customWidth="1"/>
    <col min="5" max="5" width="18.00390625" style="30" customWidth="1"/>
    <col min="6" max="6" width="9.125" style="30" customWidth="1"/>
    <col min="7" max="7" width="6.75390625" style="30" customWidth="1"/>
    <col min="8" max="8" width="6.625" style="30" customWidth="1"/>
    <col min="9" max="9" width="4.375" style="63" customWidth="1"/>
    <col min="10" max="10" width="7.75390625" style="30" customWidth="1"/>
    <col min="11" max="11" width="6.125" style="30" customWidth="1"/>
    <col min="12" max="12" width="5.25390625" style="63" customWidth="1"/>
    <col min="13" max="16384" width="9.125" style="30" customWidth="1"/>
  </cols>
  <sheetData>
    <row r="1" spans="2:5" ht="15.75">
      <c r="B1" s="31"/>
      <c r="C1" s="73" t="s">
        <v>8</v>
      </c>
      <c r="D1" s="73"/>
      <c r="E1" s="73"/>
    </row>
    <row r="2" spans="3:5" ht="15.75">
      <c r="C2" s="32"/>
      <c r="D2" s="32" t="s">
        <v>7</v>
      </c>
      <c r="E2" s="32"/>
    </row>
    <row r="3" spans="1:5" ht="15.75">
      <c r="A3" s="32"/>
      <c r="B3" s="33"/>
      <c r="C3" s="73" t="s">
        <v>59</v>
      </c>
      <c r="D3" s="73"/>
      <c r="E3" s="73"/>
    </row>
    <row r="4" spans="1:5" ht="15.75">
      <c r="A4" s="32"/>
      <c r="B4" s="32"/>
      <c r="C4" s="32"/>
      <c r="D4" s="32" t="s">
        <v>64</v>
      </c>
      <c r="E4" s="32"/>
    </row>
    <row r="5" spans="1:5" ht="15.75">
      <c r="A5" s="32"/>
      <c r="B5" s="32"/>
      <c r="C5" s="32"/>
      <c r="D5" s="32"/>
      <c r="E5" s="32"/>
    </row>
    <row r="6" spans="1:5" ht="15.75">
      <c r="A6" s="32"/>
      <c r="B6" s="32"/>
      <c r="C6" s="32"/>
      <c r="D6" s="32"/>
      <c r="E6" s="32"/>
    </row>
    <row r="7" spans="1:5" ht="17.25" customHeight="1">
      <c r="A7" s="93" t="s">
        <v>60</v>
      </c>
      <c r="B7" s="93"/>
      <c r="C7" s="93"/>
      <c r="D7" s="93"/>
      <c r="E7" s="93"/>
    </row>
    <row r="8" spans="1:5" ht="17.25" customHeight="1">
      <c r="A8" s="93" t="s">
        <v>61</v>
      </c>
      <c r="B8" s="93"/>
      <c r="C8" s="93"/>
      <c r="D8" s="93"/>
      <c r="E8" s="93"/>
    </row>
    <row r="9" spans="1:5" ht="17.25" customHeight="1">
      <c r="A9" s="93" t="s">
        <v>62</v>
      </c>
      <c r="B9" s="93"/>
      <c r="C9" s="93"/>
      <c r="D9" s="93"/>
      <c r="E9" s="93"/>
    </row>
    <row r="10" spans="1:5" ht="15.75">
      <c r="A10" s="94" t="s">
        <v>63</v>
      </c>
      <c r="B10" s="94"/>
      <c r="C10" s="94"/>
      <c r="D10" s="94"/>
      <c r="E10" s="94"/>
    </row>
    <row r="11" spans="1:5" ht="63">
      <c r="A11" s="34" t="s">
        <v>0</v>
      </c>
      <c r="B11" s="34" t="s">
        <v>1</v>
      </c>
      <c r="C11" s="34" t="s">
        <v>9</v>
      </c>
      <c r="D11" s="34" t="s">
        <v>43</v>
      </c>
      <c r="E11" s="34" t="s">
        <v>10</v>
      </c>
    </row>
    <row r="12" spans="1:5" ht="15.75">
      <c r="A12" s="34">
        <v>1</v>
      </c>
      <c r="B12" s="34">
        <v>2</v>
      </c>
      <c r="C12" s="34">
        <v>3</v>
      </c>
      <c r="D12" s="34">
        <v>4</v>
      </c>
      <c r="E12" s="34">
        <v>5</v>
      </c>
    </row>
    <row r="13" spans="1:9" ht="15.75">
      <c r="A13" s="20" t="s">
        <v>3</v>
      </c>
      <c r="B13" s="92" t="s">
        <v>11</v>
      </c>
      <c r="C13" s="92"/>
      <c r="D13" s="92"/>
      <c r="E13" s="92"/>
      <c r="F13" s="30" t="s">
        <v>29</v>
      </c>
      <c r="G13" s="30" t="s">
        <v>30</v>
      </c>
      <c r="H13" s="30" t="s">
        <v>32</v>
      </c>
      <c r="I13" s="63" t="s">
        <v>31</v>
      </c>
    </row>
    <row r="14" spans="1:13" ht="15.75" customHeight="1">
      <c r="A14" s="20" t="s">
        <v>2</v>
      </c>
      <c r="B14" s="20" t="s">
        <v>21</v>
      </c>
      <c r="C14" s="20" t="s">
        <v>46</v>
      </c>
      <c r="D14" s="20" t="s">
        <v>12</v>
      </c>
      <c r="E14" s="34">
        <v>1</v>
      </c>
      <c r="F14" s="35">
        <v>1.0151</v>
      </c>
      <c r="G14" s="36">
        <f>E14*F14</f>
        <v>1.0151</v>
      </c>
      <c r="J14" s="36">
        <f>G14*10%</f>
        <v>0.10150999999999999</v>
      </c>
      <c r="M14" s="30">
        <f>G14+J14</f>
        <v>1.1166099999999999</v>
      </c>
    </row>
    <row r="15" spans="1:10" ht="15.75" customHeight="1">
      <c r="A15" s="20"/>
      <c r="B15" s="20" t="s">
        <v>42</v>
      </c>
      <c r="C15" s="20" t="s">
        <v>14</v>
      </c>
      <c r="D15" s="20" t="s">
        <v>17</v>
      </c>
      <c r="E15" s="34">
        <v>1.5</v>
      </c>
      <c r="F15" s="35">
        <v>0.0037</v>
      </c>
      <c r="G15" s="36">
        <f>E15*F15</f>
        <v>0.00555</v>
      </c>
      <c r="J15" s="36">
        <f>G15*10%</f>
        <v>0.000555</v>
      </c>
    </row>
    <row r="16" spans="1:10" ht="15.75">
      <c r="A16" s="20"/>
      <c r="B16" s="20" t="s">
        <v>13</v>
      </c>
      <c r="C16" s="20" t="s">
        <v>16</v>
      </c>
      <c r="D16" s="20" t="s">
        <v>17</v>
      </c>
      <c r="E16" s="34">
        <v>0</v>
      </c>
      <c r="F16" s="35">
        <v>0</v>
      </c>
      <c r="G16" s="36">
        <f>E16*F16</f>
        <v>0</v>
      </c>
      <c r="J16" s="36">
        <f>G16*10%</f>
        <v>0</v>
      </c>
    </row>
    <row r="17" spans="1:10" ht="15.75">
      <c r="A17" s="20"/>
      <c r="B17" s="20" t="s">
        <v>13</v>
      </c>
      <c r="C17" s="20" t="s">
        <v>18</v>
      </c>
      <c r="D17" s="20" t="s">
        <v>17</v>
      </c>
      <c r="E17" s="34">
        <v>0</v>
      </c>
      <c r="F17" s="35">
        <v>0.0059</v>
      </c>
      <c r="G17" s="36">
        <f>E17*F17</f>
        <v>0</v>
      </c>
      <c r="J17" s="36">
        <f>G17*10%</f>
        <v>0</v>
      </c>
    </row>
    <row r="18" spans="1:12" ht="15.75">
      <c r="A18" s="20"/>
      <c r="B18" s="20" t="s">
        <v>13</v>
      </c>
      <c r="C18" s="20" t="s">
        <v>19</v>
      </c>
      <c r="D18" s="20" t="s">
        <v>15</v>
      </c>
      <c r="E18" s="34">
        <v>0</v>
      </c>
      <c r="F18" s="35">
        <v>0.0178</v>
      </c>
      <c r="G18" s="36">
        <f>E18*F18</f>
        <v>0</v>
      </c>
      <c r="H18" s="42">
        <f>G14+G15+G16+G17+G18</f>
        <v>1.0206499999999998</v>
      </c>
      <c r="I18" s="65">
        <v>1.02</v>
      </c>
      <c r="J18" s="36">
        <f>G18*10%</f>
        <v>0</v>
      </c>
      <c r="K18" s="42">
        <f>SUM(J14:J18)</f>
        <v>0.10206499999999999</v>
      </c>
      <c r="L18" s="68">
        <v>0.1</v>
      </c>
    </row>
    <row r="19" spans="1:12" ht="15.75">
      <c r="A19" s="20" t="s">
        <v>4</v>
      </c>
      <c r="B19" s="92" t="s">
        <v>5</v>
      </c>
      <c r="C19" s="92"/>
      <c r="D19" s="92"/>
      <c r="E19" s="92"/>
      <c r="H19" s="43"/>
      <c r="I19" s="64"/>
      <c r="L19" s="64"/>
    </row>
    <row r="20" spans="1:12" ht="16.5" customHeight="1">
      <c r="A20" s="20" t="s">
        <v>20</v>
      </c>
      <c r="B20" s="20" t="s">
        <v>21</v>
      </c>
      <c r="C20" s="20" t="s">
        <v>46</v>
      </c>
      <c r="D20" s="20" t="s">
        <v>12</v>
      </c>
      <c r="E20" s="34">
        <v>1</v>
      </c>
      <c r="F20" s="35">
        <f>F14</f>
        <v>1.0151</v>
      </c>
      <c r="G20" s="36">
        <f>E20*F20</f>
        <v>1.0151</v>
      </c>
      <c r="H20" s="43"/>
      <c r="I20" s="64"/>
      <c r="J20" s="36">
        <f>G20*10%</f>
        <v>0.10150999999999999</v>
      </c>
      <c r="L20" s="64"/>
    </row>
    <row r="21" spans="1:12" ht="15.75">
      <c r="A21" s="20"/>
      <c r="B21" s="20" t="s">
        <v>42</v>
      </c>
      <c r="C21" s="20" t="s">
        <v>14</v>
      </c>
      <c r="D21" s="20" t="s">
        <v>17</v>
      </c>
      <c r="E21" s="34">
        <v>1.5</v>
      </c>
      <c r="F21" s="35">
        <f>F15</f>
        <v>0.0037</v>
      </c>
      <c r="G21" s="36">
        <f>E21*F21</f>
        <v>0.00555</v>
      </c>
      <c r="H21" s="43"/>
      <c r="I21" s="64"/>
      <c r="J21" s="36">
        <f>G21*10%</f>
        <v>0.000555</v>
      </c>
      <c r="L21" s="64"/>
    </row>
    <row r="22" spans="1:12" ht="15.75">
      <c r="A22" s="20"/>
      <c r="B22" s="20" t="s">
        <v>13</v>
      </c>
      <c r="C22" s="20" t="s">
        <v>16</v>
      </c>
      <c r="D22" s="20" t="s">
        <v>17</v>
      </c>
      <c r="E22" s="34">
        <v>0</v>
      </c>
      <c r="F22" s="35">
        <f>F16</f>
        <v>0</v>
      </c>
      <c r="G22" s="36">
        <f>E22*F22</f>
        <v>0</v>
      </c>
      <c r="H22" s="43"/>
      <c r="I22" s="64"/>
      <c r="J22" s="36">
        <f>G22*10%</f>
        <v>0</v>
      </c>
      <c r="L22" s="64"/>
    </row>
    <row r="23" spans="1:12" ht="15.75">
      <c r="A23" s="20"/>
      <c r="B23" s="20" t="s">
        <v>13</v>
      </c>
      <c r="C23" s="20" t="s">
        <v>18</v>
      </c>
      <c r="D23" s="20" t="s">
        <v>17</v>
      </c>
      <c r="E23" s="34">
        <v>0</v>
      </c>
      <c r="F23" s="35">
        <f>F17</f>
        <v>0.0059</v>
      </c>
      <c r="G23" s="36">
        <f>E23*F23</f>
        <v>0</v>
      </c>
      <c r="H23" s="43"/>
      <c r="I23" s="64"/>
      <c r="J23" s="36">
        <f>G23*10%</f>
        <v>0</v>
      </c>
      <c r="L23" s="64"/>
    </row>
    <row r="24" spans="1:12" ht="15.75">
      <c r="A24" s="20"/>
      <c r="B24" s="20" t="s">
        <v>13</v>
      </c>
      <c r="C24" s="20" t="s">
        <v>19</v>
      </c>
      <c r="D24" s="20" t="s">
        <v>15</v>
      </c>
      <c r="E24" s="34">
        <v>0</v>
      </c>
      <c r="F24" s="35">
        <f>F18</f>
        <v>0.0178</v>
      </c>
      <c r="G24" s="36">
        <f>E24*F24</f>
        <v>0</v>
      </c>
      <c r="H24" s="42">
        <f>G20+G21+G22+G23+G24</f>
        <v>1.0206499999999998</v>
      </c>
      <c r="I24" s="65">
        <v>1.02</v>
      </c>
      <c r="J24" s="36">
        <f>G24*10%</f>
        <v>0</v>
      </c>
      <c r="K24" s="42">
        <f>SUM(J20:J24)</f>
        <v>0.10206499999999999</v>
      </c>
      <c r="L24" s="68">
        <v>0.1</v>
      </c>
    </row>
    <row r="25" spans="9:12" ht="26.25" customHeight="1">
      <c r="I25" s="64"/>
      <c r="L25" s="64"/>
    </row>
    <row r="26" spans="1:5" ht="15.75">
      <c r="A26" s="32" t="s">
        <v>39</v>
      </c>
      <c r="B26" s="32"/>
      <c r="C26" s="32"/>
      <c r="D26" s="32"/>
      <c r="E26" s="32" t="s">
        <v>38</v>
      </c>
    </row>
    <row r="27" spans="1:5" ht="15.75">
      <c r="A27" s="32"/>
      <c r="B27" s="32"/>
      <c r="C27" s="32"/>
      <c r="D27" s="32"/>
      <c r="E27" s="32"/>
    </row>
    <row r="28" spans="1:5" ht="15.75">
      <c r="A28" s="32" t="s">
        <v>41</v>
      </c>
      <c r="B28" s="32"/>
      <c r="C28" s="32"/>
      <c r="D28" s="32"/>
      <c r="E28" s="32" t="s">
        <v>40</v>
      </c>
    </row>
  </sheetData>
  <sheetProtection/>
  <mergeCells count="8">
    <mergeCell ref="C3:E3"/>
    <mergeCell ref="C1:E1"/>
    <mergeCell ref="B13:E13"/>
    <mergeCell ref="B19:E19"/>
    <mergeCell ref="A7:E7"/>
    <mergeCell ref="A8:E8"/>
    <mergeCell ref="A9:E9"/>
    <mergeCell ref="A10:E10"/>
  </mergeCells>
  <printOptions/>
  <pageMargins left="0.21" right="0.23" top="0.26" bottom="0.28" header="0.26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Ekonomist</cp:lastModifiedBy>
  <cp:lastPrinted>2023-03-15T13:54:37Z</cp:lastPrinted>
  <dcterms:created xsi:type="dcterms:W3CDTF">2010-12-17T06:09:55Z</dcterms:created>
  <dcterms:modified xsi:type="dcterms:W3CDTF">2023-09-06T12:20:41Z</dcterms:modified>
  <cp:category/>
  <cp:version/>
  <cp:contentType/>
  <cp:contentStatus/>
</cp:coreProperties>
</file>