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9" firstSheet="2" activeTab="5"/>
  </bookViews>
  <sheets>
    <sheet name="мат нор" sheetId="1" state="hidden" r:id="rId1"/>
    <sheet name="округ" sheetId="2" state="hidden" r:id="rId2"/>
    <sheet name="страх" sheetId="3" r:id="rId3"/>
    <sheet name=" вж" sheetId="4" r:id="rId4"/>
    <sheet name="прей ин гр" sheetId="5" r:id="rId5"/>
    <sheet name="прейРБ" sheetId="6" r:id="rId6"/>
  </sheets>
  <definedNames/>
  <calcPr fullCalcOnLoad="1"/>
</workbook>
</file>

<file path=xl/sharedStrings.xml><?xml version="1.0" encoding="utf-8"?>
<sst xmlns="http://schemas.openxmlformats.org/spreadsheetml/2006/main" count="474" uniqueCount="132">
  <si>
    <t>3.</t>
  </si>
  <si>
    <t>4.</t>
  </si>
  <si>
    <t>7.</t>
  </si>
  <si>
    <t>Заместитель главного врача</t>
  </si>
  <si>
    <t>по медицинской части</t>
  </si>
  <si>
    <t>Наименование основных и вспомогательных материалов</t>
  </si>
  <si>
    <t>Норма расхода основных и вспомогательных материалов</t>
  </si>
  <si>
    <t>Пеленка одноразовая</t>
  </si>
  <si>
    <t xml:space="preserve">Ультрафиолетовое облучение местное </t>
  </si>
  <si>
    <t xml:space="preserve">Воздействие факторами механической природы </t>
  </si>
  <si>
    <t>Перчатки х/б</t>
  </si>
  <si>
    <t>Перчатки резиновые</t>
  </si>
  <si>
    <t>Озокерит 45-50 °С</t>
  </si>
  <si>
    <t>Парафин 45-50 °С</t>
  </si>
  <si>
    <t>№ п/п</t>
  </si>
  <si>
    <t>Единица измерения</t>
  </si>
  <si>
    <t>Наименование платной медицинской услуги</t>
  </si>
  <si>
    <t>1.1.</t>
  </si>
  <si>
    <t>1.2.</t>
  </si>
  <si>
    <t>1.11.</t>
  </si>
  <si>
    <t>1.12.</t>
  </si>
  <si>
    <t>2.1.</t>
  </si>
  <si>
    <t>2.4.</t>
  </si>
  <si>
    <t>2.6.</t>
  </si>
  <si>
    <t>3.1.</t>
  </si>
  <si>
    <t>3.3.</t>
  </si>
  <si>
    <t>1.20.</t>
  </si>
  <si>
    <t>1.25.</t>
  </si>
  <si>
    <t>Электролечение</t>
  </si>
  <si>
    <t>1.19.</t>
  </si>
  <si>
    <t>1.30.</t>
  </si>
  <si>
    <t>Светолечение</t>
  </si>
  <si>
    <t>Воздействие факторами механической природы</t>
  </si>
  <si>
    <t>Ингаляционная терапия</t>
  </si>
  <si>
    <t>4.4.</t>
  </si>
  <si>
    <t>Термолечение</t>
  </si>
  <si>
    <t>7.1.</t>
  </si>
  <si>
    <t xml:space="preserve">Гальванизация общая, местная </t>
  </si>
  <si>
    <t>Электрофорез постоянным, импульсным токами</t>
  </si>
  <si>
    <t>Диадинамотерапия</t>
  </si>
  <si>
    <t>Амплипульстерапия</t>
  </si>
  <si>
    <t>Дарсонвализация местная</t>
  </si>
  <si>
    <t>Внутриполостная дарсонвализация</t>
  </si>
  <si>
    <t>Ультравысокочастотная терапия</t>
  </si>
  <si>
    <t>Магнитотерапия местная</t>
  </si>
  <si>
    <t>Определение биодозы</t>
  </si>
  <si>
    <t>Ультрафиолетовое облучение местное</t>
  </si>
  <si>
    <t>Видимое, инфракрасное облучение общее, местное</t>
  </si>
  <si>
    <t>Ультразвуковая терапия</t>
  </si>
  <si>
    <t>Ультрафонофорез</t>
  </si>
  <si>
    <t>Ингаляции лекарственные</t>
  </si>
  <si>
    <t>Парафиновые, озокеритовые аппликации</t>
  </si>
  <si>
    <t>1.</t>
  </si>
  <si>
    <t xml:space="preserve"> </t>
  </si>
  <si>
    <t>Гальванизация общая, местная</t>
  </si>
  <si>
    <t>мл</t>
  </si>
  <si>
    <t>Пеленка (простыня) одноразовая</t>
  </si>
  <si>
    <t>шт.</t>
  </si>
  <si>
    <t>м</t>
  </si>
  <si>
    <t>Прокладка матерчатая</t>
  </si>
  <si>
    <t>г</t>
  </si>
  <si>
    <t>Вата</t>
  </si>
  <si>
    <t>2.</t>
  </si>
  <si>
    <t xml:space="preserve">Старшая медицинская по </t>
  </si>
  <si>
    <t>физиотерапии</t>
  </si>
  <si>
    <t xml:space="preserve">    ___________                       </t>
  </si>
  <si>
    <t>И.А. Василевская</t>
  </si>
  <si>
    <t xml:space="preserve"> В.К. Наумович</t>
  </si>
  <si>
    <t xml:space="preserve">                                        ___________                           </t>
  </si>
  <si>
    <t xml:space="preserve">                                ___________</t>
  </si>
  <si>
    <r>
      <t xml:space="preserve">2.     </t>
    </r>
    <r>
      <rPr>
        <sz val="10"/>
        <rFont val="Arial"/>
        <family val="2"/>
      </rPr>
      <t> </t>
    </r>
  </si>
  <si>
    <t>Прейскурант № 109</t>
  </si>
  <si>
    <t>Цена по прейскуранту с НДС</t>
  </si>
  <si>
    <t>Цена по прейскуранту без НДС</t>
  </si>
  <si>
    <t xml:space="preserve">Стоимость материала </t>
  </si>
  <si>
    <t>Цена оказываемой услуги</t>
  </si>
  <si>
    <t>цен по физиотерапии</t>
  </si>
  <si>
    <t>для иностранных граждан</t>
  </si>
  <si>
    <t>Шприц 5,0</t>
  </si>
  <si>
    <t xml:space="preserve">Тариф без учета НДС </t>
  </si>
  <si>
    <t xml:space="preserve">Стоимость расходных материалов </t>
  </si>
  <si>
    <t xml:space="preserve">Стоимость услуги с учетом расходных материалов </t>
  </si>
  <si>
    <t>ст-ть матер</t>
  </si>
  <si>
    <t>Л.Н.Федько</t>
  </si>
  <si>
    <t>Стоимость услуги в долларах</t>
  </si>
  <si>
    <t>Этанол 70%</t>
  </si>
  <si>
    <t>Вазелин</t>
  </si>
  <si>
    <t>для граждан, застрахованных по договорам добровольного медицинского страхования</t>
  </si>
  <si>
    <t>*</t>
  </si>
  <si>
    <t>надо ставить цены</t>
  </si>
  <si>
    <t>Контактная среда для ультразвука ВАЗЕЛИН</t>
  </si>
  <si>
    <t>Лекарственный препаратВАЗЕЛИН</t>
  </si>
  <si>
    <r>
      <t xml:space="preserve">Лекарственный препарат </t>
    </r>
    <r>
      <rPr>
        <b/>
        <sz val="10"/>
        <color indexed="8"/>
        <rFont val="Arial"/>
        <family val="2"/>
      </rPr>
      <t>ПРОЗЕРИН</t>
    </r>
  </si>
  <si>
    <t>Согласовано с Валей</t>
  </si>
  <si>
    <t>2.7.</t>
  </si>
  <si>
    <t>Лазеротерапия, магнитолазеротерапия чрескожная</t>
  </si>
  <si>
    <t>2.10.</t>
  </si>
  <si>
    <t>Надвенное лазерное облучение, магнитолазерное облучение</t>
  </si>
  <si>
    <t>Округлен</t>
  </si>
  <si>
    <r>
      <t xml:space="preserve">2.     </t>
    </r>
    <r>
      <rPr>
        <sz val="10"/>
        <rFont val="Times New Roman"/>
        <family val="1"/>
      </rPr>
      <t> </t>
    </r>
  </si>
  <si>
    <t xml:space="preserve">Ультрафонофорез  </t>
  </si>
  <si>
    <t>дезенфицирующее средство</t>
  </si>
  <si>
    <t>мл.</t>
  </si>
  <si>
    <r>
      <t xml:space="preserve">Парафиновые, озокеритовые аппликации   </t>
    </r>
    <r>
      <rPr>
        <b/>
        <sz val="10"/>
        <rFont val="Arial"/>
        <family val="2"/>
      </rPr>
      <t>(за одну процедуру)</t>
    </r>
  </si>
  <si>
    <t xml:space="preserve"> Экономист                                          ____________________</t>
  </si>
  <si>
    <t>Экономист                                   ______________________</t>
  </si>
  <si>
    <t>Экономист                                     _______________________</t>
  </si>
  <si>
    <t xml:space="preserve"> Экономист                                             ________________</t>
  </si>
  <si>
    <t>ндс 10</t>
  </si>
  <si>
    <t>округл</t>
  </si>
  <si>
    <t>ндс 10%</t>
  </si>
  <si>
    <t>округ</t>
  </si>
  <si>
    <t xml:space="preserve">                          Утверждаю: </t>
  </si>
  <si>
    <t xml:space="preserve"> для иностранных граждан, постоянно проживающих на территории         Республика Беларусь</t>
  </si>
  <si>
    <t>по желанию граждан Республики Беларусь</t>
  </si>
  <si>
    <t xml:space="preserve">                        Уверждаю: </t>
  </si>
  <si>
    <t>РАСЧЕТ</t>
  </si>
  <si>
    <t xml:space="preserve">стоимости лекарственных средств, изделий медицинского назначения и </t>
  </si>
  <si>
    <t>других материалов, дополнительно оплачиваемых заказчиками</t>
  </si>
  <si>
    <r>
      <t xml:space="preserve"> </t>
    </r>
    <r>
      <rPr>
        <b/>
        <sz val="11"/>
        <rFont val="Arial Cyr"/>
        <family val="0"/>
      </rPr>
      <t>"Физиотерапия "</t>
    </r>
  </si>
  <si>
    <t>Прейскурант № 200</t>
  </si>
  <si>
    <t>Прейскурант № 201</t>
  </si>
  <si>
    <t>Прейскурант № 202</t>
  </si>
  <si>
    <t>Прейскурант № 203</t>
  </si>
  <si>
    <t>с 01.09.2023г.</t>
  </si>
  <si>
    <t>с 01.09.2023 г.</t>
  </si>
  <si>
    <t xml:space="preserve">                                                     Главный врач  УЗ "Ельская ЦРБ"</t>
  </si>
  <si>
    <t xml:space="preserve">                                                 _________________К.Л.Клименок</t>
  </si>
  <si>
    <t xml:space="preserve">                                                     "31" августа 2023</t>
  </si>
  <si>
    <t xml:space="preserve">                                                               Главный врач  УЗ "Ельская ЦРБ"</t>
  </si>
  <si>
    <t xml:space="preserve">                                                          ________________   К.Л.Клименок</t>
  </si>
  <si>
    <t xml:space="preserve">                                                               "31" августа 2023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</si>
</sst>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[$€-2]\ ###,000_);[Red]\([$€-2]\ ###,000\)"/>
    <numFmt numFmtId="190" formatCode="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_-* #,##0.000_р_._-;\-* #,##0.000_р_._-;_-* &quot;-&quot;??_р_._-;_-@_-"/>
    <numFmt numFmtId="209" formatCode="#,##0_р_."/>
    <numFmt numFmtId="210" formatCode="#,##0;\-#,##0;"/>
    <numFmt numFmtId="211" formatCode="#,##0.00&quot;р.&quot;"/>
    <numFmt numFmtId="212" formatCode="#,##0.0"/>
    <numFmt numFmtId="213" formatCode="0.0000E+00"/>
    <numFmt numFmtId="214" formatCode="0.00000E+00"/>
    <numFmt numFmtId="215" formatCode="0.000E+00"/>
    <numFmt numFmtId="216" formatCode="0.0E+00"/>
    <numFmt numFmtId="217" formatCode="0E+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1"/>
      <name val="Arial"/>
      <family val="0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1" fillId="0" borderId="0" xfId="53" applyFont="1" applyBorder="1" applyAlignment="1">
      <alignment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" fontId="9" fillId="33" borderId="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" fontId="9" fillId="0" borderId="10" xfId="0" applyNumberFormat="1" applyFont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9" fillId="0" borderId="0" xfId="54" applyFont="1" applyFill="1">
      <alignment/>
      <protection/>
    </xf>
    <xf numFmtId="0" fontId="9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181" fontId="9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5" fillId="0" borderId="0" xfId="56" applyFont="1" applyFill="1" applyBorder="1" applyAlignment="1">
      <alignment horizontal="center" wrapText="1"/>
      <protection/>
    </xf>
    <xf numFmtId="0" fontId="9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9" fillId="0" borderId="0" xfId="0" applyFont="1" applyAlignment="1">
      <alignment/>
    </xf>
    <xf numFmtId="2" fontId="9" fillId="33" borderId="0" xfId="0" applyNumberFormat="1" applyFont="1" applyFill="1" applyBorder="1" applyAlignment="1">
      <alignment horizontal="center" wrapText="1"/>
    </xf>
    <xf numFmtId="0" fontId="3" fillId="33" borderId="20" xfId="0" applyFont="1" applyFill="1" applyBorder="1" applyAlignment="1">
      <alignment vertical="top" wrapText="1"/>
    </xf>
    <xf numFmtId="1" fontId="3" fillId="33" borderId="27" xfId="0" applyNumberFormat="1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1" fontId="3" fillId="0" borderId="19" xfId="0" applyNumberFormat="1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center" wrapText="1"/>
    </xf>
    <xf numFmtId="2" fontId="15" fillId="0" borderId="0" xfId="0" applyNumberFormat="1" applyFont="1" applyFill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188" fontId="0" fillId="0" borderId="10" xfId="0" applyNumberFormat="1" applyFill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188" fontId="0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21" xfId="0" applyFont="1" applyFill="1" applyBorder="1" applyAlignment="1">
      <alignment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0" borderId="24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55" applyFont="1" applyFill="1" applyAlignment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1" fontId="0" fillId="0" borderId="12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vertical="top" wrapText="1"/>
    </xf>
    <xf numFmtId="188" fontId="0" fillId="33" borderId="0" xfId="0" applyNumberFormat="1" applyFill="1" applyBorder="1" applyAlignment="1">
      <alignment/>
    </xf>
    <xf numFmtId="188" fontId="0" fillId="35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35" borderId="30" xfId="0" applyFont="1" applyFill="1" applyBorder="1" applyAlignment="1">
      <alignment/>
    </xf>
    <xf numFmtId="18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0" borderId="17" xfId="0" applyFont="1" applyFill="1" applyBorder="1" applyAlignment="1">
      <alignment vertical="top" wrapText="1"/>
    </xf>
    <xf numFmtId="0" fontId="0" fillId="0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28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35" borderId="12" xfId="0" applyNumberFormat="1" applyFont="1" applyFill="1" applyBorder="1" applyAlignment="1">
      <alignment horizontal="center" wrapText="1"/>
    </xf>
    <xf numFmtId="182" fontId="0" fillId="35" borderId="0" xfId="0" applyNumberFormat="1" applyFill="1" applyAlignment="1">
      <alignment/>
    </xf>
    <xf numFmtId="0" fontId="17" fillId="0" borderId="0" xfId="55" applyFont="1" applyFill="1" applyAlignment="1">
      <alignment horizontal="left"/>
      <protection/>
    </xf>
    <xf numFmtId="0" fontId="13" fillId="0" borderId="4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53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9" fillId="0" borderId="20" xfId="53" applyFont="1" applyBorder="1" applyAlignment="1">
      <alignment horizontal="center" wrapText="1"/>
      <protection/>
    </xf>
    <xf numFmtId="0" fontId="11" fillId="0" borderId="49" xfId="53" applyFont="1" applyBorder="1" applyAlignment="1">
      <alignment horizontal="center" wrapText="1"/>
      <protection/>
    </xf>
    <xf numFmtId="0" fontId="9" fillId="0" borderId="5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55" applyFont="1" applyAlignment="1">
      <alignment horizontal="center"/>
      <protection/>
    </xf>
    <xf numFmtId="0" fontId="17" fillId="0" borderId="0" xfId="55" applyFont="1" applyFill="1" applyAlignment="1">
      <alignment horizontal="center"/>
      <protection/>
    </xf>
    <xf numFmtId="0" fontId="9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борт" xfId="53"/>
    <cellStyle name="Обычный_Иностранцы  Иммунопрофилактика" xfId="54"/>
    <cellStyle name="Обычный_Рентгенология" xfId="55"/>
    <cellStyle name="Обычный_УЗИ ЭТ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27"/>
  <sheetViews>
    <sheetView zoomScalePageLayoutView="0" workbookViewId="0" topLeftCell="A15">
      <selection activeCell="F75" sqref="F75"/>
    </sheetView>
  </sheetViews>
  <sheetFormatPr defaultColWidth="9.140625" defaultRowHeight="12.75"/>
  <cols>
    <col min="1" max="1" width="4.57421875" style="0" customWidth="1"/>
    <col min="2" max="2" width="21.7109375" style="0" customWidth="1"/>
    <col min="3" max="3" width="38.28125" style="0" customWidth="1"/>
    <col min="4" max="4" width="6.421875" style="0" customWidth="1"/>
    <col min="5" max="5" width="15.8515625" style="0" customWidth="1"/>
    <col min="6" max="6" width="8.00390625" style="0" customWidth="1"/>
    <col min="8" max="8" width="6.00390625" style="0" customWidth="1"/>
    <col min="11" max="11" width="6.7109375" style="158" customWidth="1"/>
  </cols>
  <sheetData>
    <row r="1" spans="1:5" ht="12.75">
      <c r="A1" s="3"/>
      <c r="B1" s="4"/>
      <c r="C1" s="4"/>
      <c r="D1" s="5"/>
      <c r="E1" s="4"/>
    </row>
    <row r="2" spans="1:5" ht="12.75">
      <c r="A2" s="225" t="s">
        <v>116</v>
      </c>
      <c r="B2" s="225"/>
      <c r="C2" s="225"/>
      <c r="D2" s="225"/>
      <c r="E2" s="225"/>
    </row>
    <row r="3" spans="1:5" ht="12.75">
      <c r="A3" s="226" t="s">
        <v>117</v>
      </c>
      <c r="B3" s="226"/>
      <c r="C3" s="226"/>
      <c r="D3" s="226"/>
      <c r="E3" s="226"/>
    </row>
    <row r="4" spans="1:5" ht="12.75">
      <c r="A4" s="226" t="s">
        <v>118</v>
      </c>
      <c r="B4" s="226"/>
      <c r="C4" s="226"/>
      <c r="D4" s="226"/>
      <c r="E4" s="226"/>
    </row>
    <row r="5" spans="1:5" ht="15">
      <c r="A5" s="226" t="s">
        <v>119</v>
      </c>
      <c r="B5" s="226"/>
      <c r="C5" s="226"/>
      <c r="D5" s="226"/>
      <c r="E5" s="226"/>
    </row>
    <row r="6" spans="1:11" ht="51">
      <c r="A6" s="6" t="s">
        <v>14</v>
      </c>
      <c r="B6" s="6" t="s">
        <v>16</v>
      </c>
      <c r="C6" s="6" t="s">
        <v>5</v>
      </c>
      <c r="D6" s="6" t="s">
        <v>15</v>
      </c>
      <c r="E6" s="6" t="s">
        <v>6</v>
      </c>
      <c r="F6" s="26" t="s">
        <v>82</v>
      </c>
      <c r="H6" s="31" t="s">
        <v>89</v>
      </c>
      <c r="I6" s="31" t="s">
        <v>108</v>
      </c>
      <c r="J6" s="31"/>
      <c r="K6" s="159" t="s">
        <v>109</v>
      </c>
    </row>
    <row r="7" spans="1:11" s="29" customFormat="1" ht="12.75">
      <c r="A7" s="48">
        <v>1</v>
      </c>
      <c r="B7" s="48">
        <v>2</v>
      </c>
      <c r="C7" s="48">
        <v>3</v>
      </c>
      <c r="D7" s="48">
        <v>4</v>
      </c>
      <c r="E7" s="48">
        <v>5</v>
      </c>
      <c r="K7" s="158"/>
    </row>
    <row r="8" spans="1:11" s="29" customFormat="1" ht="12.75">
      <c r="A8" s="49" t="s">
        <v>52</v>
      </c>
      <c r="B8" s="49" t="s">
        <v>28</v>
      </c>
      <c r="C8" s="49" t="s">
        <v>53</v>
      </c>
      <c r="D8" s="49"/>
      <c r="E8" s="49"/>
      <c r="K8" s="158"/>
    </row>
    <row r="9" spans="1:11" s="29" customFormat="1" ht="6" customHeight="1" hidden="1">
      <c r="A9" s="240" t="s">
        <v>17</v>
      </c>
      <c r="B9" s="240" t="s">
        <v>54</v>
      </c>
      <c r="C9" s="49"/>
      <c r="D9" s="49"/>
      <c r="E9" s="49"/>
      <c r="G9" s="42"/>
      <c r="K9" s="158"/>
    </row>
    <row r="10" spans="1:11" s="29" customFormat="1" ht="12.75">
      <c r="A10" s="229"/>
      <c r="B10" s="229"/>
      <c r="C10" s="32" t="s">
        <v>56</v>
      </c>
      <c r="D10" s="32" t="s">
        <v>57</v>
      </c>
      <c r="E10" s="32">
        <v>1</v>
      </c>
      <c r="F10" s="25">
        <v>0</v>
      </c>
      <c r="G10" s="24">
        <f aca="true" t="shared" si="0" ref="G10:G73">E10*F10</f>
        <v>0</v>
      </c>
      <c r="H10" s="29" t="s">
        <v>88</v>
      </c>
      <c r="K10" s="158"/>
    </row>
    <row r="11" spans="1:11" s="29" customFormat="1" ht="5.25" customHeight="1" hidden="1">
      <c r="A11" s="229"/>
      <c r="B11" s="229"/>
      <c r="C11" s="32"/>
      <c r="D11" s="32"/>
      <c r="E11" s="32"/>
      <c r="F11" s="25"/>
      <c r="G11" s="24">
        <f t="shared" si="0"/>
        <v>0</v>
      </c>
      <c r="K11" s="158"/>
    </row>
    <row r="12" spans="1:11" s="29" customFormat="1" ht="13.5" thickBot="1">
      <c r="A12" s="229"/>
      <c r="B12" s="229"/>
      <c r="C12" s="32" t="s">
        <v>59</v>
      </c>
      <c r="D12" s="32" t="s">
        <v>57</v>
      </c>
      <c r="E12" s="47">
        <v>3</v>
      </c>
      <c r="F12" s="78">
        <v>0</v>
      </c>
      <c r="G12" s="24">
        <f t="shared" si="0"/>
        <v>0</v>
      </c>
      <c r="H12" s="29" t="s">
        <v>88</v>
      </c>
      <c r="K12" s="158"/>
    </row>
    <row r="13" spans="1:11" s="29" customFormat="1" ht="6.75" customHeight="1" hidden="1">
      <c r="A13" s="229"/>
      <c r="B13" s="229"/>
      <c r="C13" s="49"/>
      <c r="D13" s="49"/>
      <c r="E13" s="49"/>
      <c r="F13" s="50"/>
      <c r="G13" s="42">
        <f t="shared" si="0"/>
        <v>0</v>
      </c>
      <c r="K13" s="158"/>
    </row>
    <row r="14" spans="1:11" s="29" customFormat="1" ht="6.75" customHeight="1" hidden="1" thickBot="1">
      <c r="A14" s="229"/>
      <c r="B14" s="229"/>
      <c r="C14" s="51"/>
      <c r="D14" s="51"/>
      <c r="E14" s="51"/>
      <c r="F14" s="50"/>
      <c r="G14" s="161">
        <f t="shared" si="0"/>
        <v>0</v>
      </c>
      <c r="K14" s="158"/>
    </row>
    <row r="15" spans="1:11" s="29" customFormat="1" ht="0.75" customHeight="1">
      <c r="A15" s="234" t="s">
        <v>18</v>
      </c>
      <c r="B15" s="228" t="s">
        <v>38</v>
      </c>
      <c r="C15" s="52"/>
      <c r="D15" s="52"/>
      <c r="E15" s="53"/>
      <c r="F15" s="162"/>
      <c r="G15" s="163">
        <f t="shared" si="0"/>
        <v>0</v>
      </c>
      <c r="H15" s="162"/>
      <c r="I15" s="162"/>
      <c r="J15" s="162"/>
      <c r="K15" s="164"/>
    </row>
    <row r="16" spans="1:11" s="29" customFormat="1" ht="12.75">
      <c r="A16" s="235"/>
      <c r="B16" s="229"/>
      <c r="C16" s="49" t="s">
        <v>56</v>
      </c>
      <c r="D16" s="49" t="s">
        <v>57</v>
      </c>
      <c r="E16" s="54">
        <v>1</v>
      </c>
      <c r="F16" s="165">
        <f>F10</f>
        <v>0</v>
      </c>
      <c r="G16" s="42">
        <f t="shared" si="0"/>
        <v>0</v>
      </c>
      <c r="H16" s="165" t="s">
        <v>88</v>
      </c>
      <c r="I16" s="165"/>
      <c r="J16" s="165"/>
      <c r="K16" s="166"/>
    </row>
    <row r="17" spans="1:11" s="29" customFormat="1" ht="4.5" customHeight="1" hidden="1">
      <c r="A17" s="235"/>
      <c r="B17" s="229"/>
      <c r="C17" s="49"/>
      <c r="D17" s="49"/>
      <c r="E17" s="54"/>
      <c r="F17" s="165"/>
      <c r="G17" s="42">
        <f t="shared" si="0"/>
        <v>0</v>
      </c>
      <c r="H17" s="165"/>
      <c r="I17" s="165"/>
      <c r="J17" s="165"/>
      <c r="K17" s="166"/>
    </row>
    <row r="18" spans="1:11" s="29" customFormat="1" ht="13.5" thickBot="1">
      <c r="A18" s="235"/>
      <c r="B18" s="229"/>
      <c r="C18" s="55" t="s">
        <v>59</v>
      </c>
      <c r="D18" s="55" t="s">
        <v>57</v>
      </c>
      <c r="E18" s="132">
        <v>3</v>
      </c>
      <c r="F18" s="72">
        <f>F12</f>
        <v>0</v>
      </c>
      <c r="G18" s="69">
        <f t="shared" si="0"/>
        <v>0</v>
      </c>
      <c r="H18" s="165" t="s">
        <v>88</v>
      </c>
      <c r="I18" s="165"/>
      <c r="J18" s="165"/>
      <c r="K18" s="166"/>
    </row>
    <row r="19" spans="1:11" s="29" customFormat="1" ht="17.25" customHeight="1" thickBot="1">
      <c r="A19" s="235"/>
      <c r="B19" s="229"/>
      <c r="C19" s="129" t="s">
        <v>92</v>
      </c>
      <c r="D19" s="129" t="s">
        <v>55</v>
      </c>
      <c r="E19" s="130">
        <v>0</v>
      </c>
      <c r="F19" s="79">
        <v>0.1456</v>
      </c>
      <c r="G19" s="131">
        <f t="shared" si="0"/>
        <v>0</v>
      </c>
      <c r="H19" s="165" t="s">
        <v>88</v>
      </c>
      <c r="I19" s="165">
        <f>F19*10%</f>
        <v>0.014560000000000002</v>
      </c>
      <c r="J19" s="165"/>
      <c r="K19" s="166">
        <v>0.01</v>
      </c>
    </row>
    <row r="20" spans="1:11" s="29" customFormat="1" ht="3.75" customHeight="1" hidden="1">
      <c r="A20" s="235"/>
      <c r="B20" s="229"/>
      <c r="C20" s="49"/>
      <c r="D20" s="49"/>
      <c r="E20" s="54"/>
      <c r="F20" s="165"/>
      <c r="G20" s="42">
        <f t="shared" si="0"/>
        <v>0</v>
      </c>
      <c r="H20" s="165"/>
      <c r="I20" s="165"/>
      <c r="J20" s="165"/>
      <c r="K20" s="166"/>
    </row>
    <row r="21" spans="1:11" s="29" customFormat="1" ht="1.5" customHeight="1" thickBot="1">
      <c r="A21" s="236"/>
      <c r="B21" s="230"/>
      <c r="C21" s="55"/>
      <c r="D21" s="55"/>
      <c r="E21" s="56"/>
      <c r="F21" s="72"/>
      <c r="G21" s="69">
        <f t="shared" si="0"/>
        <v>0</v>
      </c>
      <c r="H21" s="72"/>
      <c r="I21" s="72"/>
      <c r="J21" s="72"/>
      <c r="K21" s="167"/>
    </row>
    <row r="22" spans="1:11" s="29" customFormat="1" ht="6.75" customHeight="1" hidden="1">
      <c r="A22" s="229" t="s">
        <v>19</v>
      </c>
      <c r="B22" s="229" t="s">
        <v>39</v>
      </c>
      <c r="C22" s="57"/>
      <c r="D22" s="57"/>
      <c r="E22" s="57"/>
      <c r="G22" s="67">
        <f t="shared" si="0"/>
        <v>0</v>
      </c>
      <c r="K22" s="158"/>
    </row>
    <row r="23" spans="1:11" s="29" customFormat="1" ht="12.75">
      <c r="A23" s="229"/>
      <c r="B23" s="229"/>
      <c r="C23" s="49" t="s">
        <v>56</v>
      </c>
      <c r="D23" s="49" t="s">
        <v>57</v>
      </c>
      <c r="E23" s="49">
        <v>1</v>
      </c>
      <c r="F23" s="29">
        <f>F10</f>
        <v>0</v>
      </c>
      <c r="G23" s="42">
        <f t="shared" si="0"/>
        <v>0</v>
      </c>
      <c r="H23" s="29" t="s">
        <v>88</v>
      </c>
      <c r="K23" s="158"/>
    </row>
    <row r="24" spans="1:11" s="29" customFormat="1" ht="5.25" customHeight="1" hidden="1">
      <c r="A24" s="229"/>
      <c r="B24" s="229"/>
      <c r="C24" s="49"/>
      <c r="D24" s="49"/>
      <c r="E24" s="49"/>
      <c r="G24" s="42">
        <f t="shared" si="0"/>
        <v>0</v>
      </c>
      <c r="K24" s="158"/>
    </row>
    <row r="25" spans="1:11" s="29" customFormat="1" ht="13.5" thickBot="1">
      <c r="A25" s="229"/>
      <c r="B25" s="229"/>
      <c r="C25" s="49" t="s">
        <v>59</v>
      </c>
      <c r="D25" s="49" t="s">
        <v>57</v>
      </c>
      <c r="E25" s="49">
        <v>2</v>
      </c>
      <c r="F25" s="70">
        <f>F12</f>
        <v>0</v>
      </c>
      <c r="G25" s="42">
        <f t="shared" si="0"/>
        <v>0</v>
      </c>
      <c r="H25" s="29" t="s">
        <v>88</v>
      </c>
      <c r="K25" s="158"/>
    </row>
    <row r="26" spans="1:11" s="29" customFormat="1" ht="5.25" customHeight="1" hidden="1">
      <c r="A26" s="229"/>
      <c r="B26" s="229"/>
      <c r="C26" s="49"/>
      <c r="D26" s="49"/>
      <c r="E26" s="49"/>
      <c r="G26" s="42">
        <f t="shared" si="0"/>
        <v>0</v>
      </c>
      <c r="K26" s="158"/>
    </row>
    <row r="27" spans="1:11" s="29" customFormat="1" ht="6.75" customHeight="1" hidden="1" thickBot="1">
      <c r="A27" s="229"/>
      <c r="B27" s="229"/>
      <c r="C27" s="51"/>
      <c r="D27" s="51"/>
      <c r="E27" s="51"/>
      <c r="G27" s="42">
        <f t="shared" si="0"/>
        <v>0</v>
      </c>
      <c r="K27" s="158"/>
    </row>
    <row r="28" spans="1:11" s="29" customFormat="1" ht="1.5" customHeight="1">
      <c r="A28" s="234" t="s">
        <v>20</v>
      </c>
      <c r="B28" s="228" t="s">
        <v>40</v>
      </c>
      <c r="C28" s="52"/>
      <c r="D28" s="52"/>
      <c r="E28" s="53"/>
      <c r="G28" s="42">
        <f t="shared" si="0"/>
        <v>0</v>
      </c>
      <c r="K28" s="158"/>
    </row>
    <row r="29" spans="1:11" s="29" customFormat="1" ht="12.75">
      <c r="A29" s="235"/>
      <c r="B29" s="229"/>
      <c r="C29" s="49" t="s">
        <v>56</v>
      </c>
      <c r="D29" s="49" t="s">
        <v>57</v>
      </c>
      <c r="E29" s="54">
        <v>1</v>
      </c>
      <c r="F29" s="29">
        <f>-F10</f>
        <v>0</v>
      </c>
      <c r="G29" s="42">
        <f t="shared" si="0"/>
        <v>0</v>
      </c>
      <c r="H29" s="29" t="s">
        <v>88</v>
      </c>
      <c r="K29" s="158"/>
    </row>
    <row r="30" spans="1:11" s="29" customFormat="1" ht="4.5" customHeight="1" hidden="1">
      <c r="A30" s="235"/>
      <c r="B30" s="229"/>
      <c r="C30" s="49"/>
      <c r="D30" s="49"/>
      <c r="E30" s="54"/>
      <c r="G30" s="42">
        <f t="shared" si="0"/>
        <v>0</v>
      </c>
      <c r="K30" s="158"/>
    </row>
    <row r="31" spans="1:11" s="29" customFormat="1" ht="13.5" thickBot="1">
      <c r="A31" s="235"/>
      <c r="B31" s="229"/>
      <c r="C31" s="49" t="s">
        <v>59</v>
      </c>
      <c r="D31" s="49" t="s">
        <v>57</v>
      </c>
      <c r="E31" s="54">
        <v>2</v>
      </c>
      <c r="F31" s="68">
        <f>-F12</f>
        <v>0</v>
      </c>
      <c r="G31" s="42">
        <f t="shared" si="0"/>
        <v>0</v>
      </c>
      <c r="H31" s="29" t="s">
        <v>88</v>
      </c>
      <c r="K31" s="158"/>
    </row>
    <row r="32" spans="1:11" s="29" customFormat="1" ht="6" customHeight="1" hidden="1">
      <c r="A32" s="235"/>
      <c r="B32" s="229"/>
      <c r="C32" s="49"/>
      <c r="D32" s="49"/>
      <c r="E32" s="54"/>
      <c r="G32" s="42">
        <f t="shared" si="0"/>
        <v>0</v>
      </c>
      <c r="K32" s="158"/>
    </row>
    <row r="33" spans="1:11" s="29" customFormat="1" ht="1.5" customHeight="1" thickBot="1">
      <c r="A33" s="235"/>
      <c r="B33" s="229"/>
      <c r="C33" s="51"/>
      <c r="D33" s="51"/>
      <c r="E33" s="169"/>
      <c r="G33" s="161">
        <f t="shared" si="0"/>
        <v>0</v>
      </c>
      <c r="K33" s="158"/>
    </row>
    <row r="34" spans="1:11" s="29" customFormat="1" ht="6.75" customHeight="1" hidden="1">
      <c r="A34" s="234" t="s">
        <v>29</v>
      </c>
      <c r="B34" s="228" t="s">
        <v>41</v>
      </c>
      <c r="C34" s="52"/>
      <c r="D34" s="52"/>
      <c r="E34" s="52"/>
      <c r="F34" s="162"/>
      <c r="G34" s="163">
        <f t="shared" si="0"/>
        <v>0</v>
      </c>
      <c r="H34" s="162"/>
      <c r="I34" s="162"/>
      <c r="J34" s="162"/>
      <c r="K34" s="164"/>
    </row>
    <row r="35" spans="1:11" s="29" customFormat="1" ht="13.5" thickBot="1">
      <c r="A35" s="235"/>
      <c r="B35" s="229"/>
      <c r="C35" s="49" t="s">
        <v>56</v>
      </c>
      <c r="D35" s="49" t="s">
        <v>57</v>
      </c>
      <c r="E35" s="49">
        <v>1</v>
      </c>
      <c r="F35" s="165">
        <f>-F10</f>
        <v>0</v>
      </c>
      <c r="G35" s="42">
        <f t="shared" si="0"/>
        <v>0</v>
      </c>
      <c r="H35" s="165" t="s">
        <v>88</v>
      </c>
      <c r="I35" s="172">
        <f>F35*10%</f>
        <v>0</v>
      </c>
      <c r="J35" s="172"/>
      <c r="K35" s="175"/>
    </row>
    <row r="36" spans="1:11" s="29" customFormat="1" ht="6.75" customHeight="1" hidden="1">
      <c r="A36" s="235"/>
      <c r="B36" s="229"/>
      <c r="C36" s="49"/>
      <c r="D36" s="49"/>
      <c r="E36" s="49"/>
      <c r="F36" s="165"/>
      <c r="G36" s="42">
        <f t="shared" si="0"/>
        <v>0</v>
      </c>
      <c r="H36" s="165"/>
      <c r="I36" s="173"/>
      <c r="J36" s="176"/>
      <c r="K36" s="166"/>
    </row>
    <row r="37" spans="1:11" s="29" customFormat="1" ht="13.5" thickBot="1">
      <c r="A37" s="235"/>
      <c r="B37" s="229"/>
      <c r="C37" s="32" t="s">
        <v>85</v>
      </c>
      <c r="D37" s="32" t="s">
        <v>55</v>
      </c>
      <c r="E37" s="32">
        <v>1.2</v>
      </c>
      <c r="F37" s="170">
        <v>0.0032</v>
      </c>
      <c r="G37" s="24">
        <f>E37*F37</f>
        <v>0.00384</v>
      </c>
      <c r="H37" s="165" t="s">
        <v>88</v>
      </c>
      <c r="I37" s="173">
        <f>G37*10%</f>
        <v>0.000384</v>
      </c>
      <c r="J37" s="176"/>
      <c r="K37" s="166"/>
    </row>
    <row r="38" spans="1:11" s="29" customFormat="1" ht="13.5" thickBot="1">
      <c r="A38" s="236"/>
      <c r="B38" s="230"/>
      <c r="C38" s="142" t="s">
        <v>61</v>
      </c>
      <c r="D38" s="142" t="s">
        <v>60</v>
      </c>
      <c r="E38" s="142">
        <v>2</v>
      </c>
      <c r="F38" s="80">
        <v>0.0213</v>
      </c>
      <c r="G38" s="84">
        <f t="shared" si="0"/>
        <v>0.0426</v>
      </c>
      <c r="H38" s="72" t="s">
        <v>88</v>
      </c>
      <c r="I38" s="174">
        <f>G38*0%</f>
        <v>0</v>
      </c>
      <c r="J38" s="177">
        <f>SUM(I35:I38)</f>
        <v>0.000384</v>
      </c>
      <c r="K38" s="171">
        <v>0.0003</v>
      </c>
    </row>
    <row r="39" spans="1:11" s="29" customFormat="1" ht="0.75" customHeight="1" thickBot="1">
      <c r="A39" s="234" t="s">
        <v>26</v>
      </c>
      <c r="B39" s="228" t="s">
        <v>42</v>
      </c>
      <c r="C39" s="52"/>
      <c r="D39" s="52"/>
      <c r="E39" s="53"/>
      <c r="F39" s="162"/>
      <c r="G39" s="163">
        <f t="shared" si="0"/>
        <v>0</v>
      </c>
      <c r="H39" s="162"/>
      <c r="I39" s="162"/>
      <c r="J39" s="162"/>
      <c r="K39" s="164"/>
    </row>
    <row r="40" spans="1:11" s="29" customFormat="1" ht="12.75">
      <c r="A40" s="235"/>
      <c r="B40" s="229"/>
      <c r="C40" s="49" t="s">
        <v>56</v>
      </c>
      <c r="D40" s="49" t="s">
        <v>57</v>
      </c>
      <c r="E40" s="54">
        <v>1</v>
      </c>
      <c r="F40" s="165">
        <f>F10</f>
        <v>0</v>
      </c>
      <c r="G40" s="42">
        <f t="shared" si="0"/>
        <v>0</v>
      </c>
      <c r="H40" s="165" t="s">
        <v>88</v>
      </c>
      <c r="I40" s="180">
        <f>G40*10%</f>
        <v>0</v>
      </c>
      <c r="J40" s="181"/>
      <c r="K40" s="166"/>
    </row>
    <row r="41" spans="1:11" s="29" customFormat="1" ht="6" customHeight="1" hidden="1">
      <c r="A41" s="235"/>
      <c r="B41" s="229"/>
      <c r="C41" s="49"/>
      <c r="D41" s="49"/>
      <c r="E41" s="54"/>
      <c r="F41" s="165"/>
      <c r="G41" s="42">
        <f t="shared" si="0"/>
        <v>0</v>
      </c>
      <c r="H41" s="165"/>
      <c r="I41" s="182"/>
      <c r="J41" s="183"/>
      <c r="K41" s="166"/>
    </row>
    <row r="42" spans="1:11" s="29" customFormat="1" ht="13.5" thickBot="1">
      <c r="A42" s="235"/>
      <c r="B42" s="229"/>
      <c r="C42" s="32" t="s">
        <v>85</v>
      </c>
      <c r="D42" s="32" t="s">
        <v>58</v>
      </c>
      <c r="E42" s="33">
        <v>1.8</v>
      </c>
      <c r="F42" s="178">
        <f>F37</f>
        <v>0.0032</v>
      </c>
      <c r="G42" s="24">
        <f t="shared" si="0"/>
        <v>0.00576</v>
      </c>
      <c r="H42" s="165" t="s">
        <v>88</v>
      </c>
      <c r="I42" s="182">
        <f>G42*10%</f>
        <v>0.000576</v>
      </c>
      <c r="J42" s="183"/>
      <c r="K42" s="166"/>
    </row>
    <row r="43" spans="1:11" s="29" customFormat="1" ht="13.5" thickBot="1">
      <c r="A43" s="236"/>
      <c r="B43" s="230"/>
      <c r="C43" s="142" t="s">
        <v>61</v>
      </c>
      <c r="D43" s="142" t="s">
        <v>60</v>
      </c>
      <c r="E43" s="143">
        <v>2</v>
      </c>
      <c r="F43" s="79">
        <v>0.0213</v>
      </c>
      <c r="G43" s="84">
        <f t="shared" si="0"/>
        <v>0.0426</v>
      </c>
      <c r="H43" s="72" t="s">
        <v>88</v>
      </c>
      <c r="I43" s="184">
        <f>G43*0%</f>
        <v>0</v>
      </c>
      <c r="J43" s="185">
        <f>SUM(I40:I43)</f>
        <v>0.000576</v>
      </c>
      <c r="K43" s="179">
        <v>0.001</v>
      </c>
    </row>
    <row r="44" spans="1:11" s="29" customFormat="1" ht="13.5" customHeight="1" thickBot="1">
      <c r="A44" s="229" t="s">
        <v>27</v>
      </c>
      <c r="B44" s="232" t="s">
        <v>43</v>
      </c>
      <c r="C44" s="57" t="s">
        <v>56</v>
      </c>
      <c r="D44" s="57" t="s">
        <v>57</v>
      </c>
      <c r="E44" s="57">
        <v>1</v>
      </c>
      <c r="F44" s="70">
        <f>F10</f>
        <v>0</v>
      </c>
      <c r="G44" s="67">
        <f t="shared" si="0"/>
        <v>0</v>
      </c>
      <c r="H44" s="29" t="s">
        <v>88</v>
      </c>
      <c r="K44" s="158"/>
    </row>
    <row r="45" spans="1:11" s="29" customFormat="1" ht="6" customHeight="1" hidden="1">
      <c r="A45" s="229"/>
      <c r="B45" s="232"/>
      <c r="C45" s="49"/>
      <c r="D45" s="49"/>
      <c r="E45" s="49"/>
      <c r="G45" s="42">
        <f t="shared" si="0"/>
        <v>0</v>
      </c>
      <c r="K45" s="158"/>
    </row>
    <row r="46" spans="1:11" s="29" customFormat="1" ht="3" customHeight="1" hidden="1">
      <c r="A46" s="229"/>
      <c r="B46" s="232"/>
      <c r="C46" s="49"/>
      <c r="D46" s="49"/>
      <c r="E46" s="49"/>
      <c r="G46" s="42">
        <f t="shared" si="0"/>
        <v>0</v>
      </c>
      <c r="K46" s="158"/>
    </row>
    <row r="47" spans="1:11" s="29" customFormat="1" ht="1.5" customHeight="1" thickBot="1">
      <c r="A47" s="229"/>
      <c r="B47" s="232"/>
      <c r="C47" s="51"/>
      <c r="D47" s="51"/>
      <c r="E47" s="51"/>
      <c r="G47" s="42">
        <f t="shared" si="0"/>
        <v>0</v>
      </c>
      <c r="K47" s="158"/>
    </row>
    <row r="48" spans="1:11" s="29" customFormat="1" ht="18" customHeight="1" thickBot="1">
      <c r="A48" s="234" t="s">
        <v>30</v>
      </c>
      <c r="B48" s="231" t="s">
        <v>44</v>
      </c>
      <c r="C48" s="52" t="s">
        <v>56</v>
      </c>
      <c r="D48" s="52" t="s">
        <v>57</v>
      </c>
      <c r="E48" s="53">
        <v>1</v>
      </c>
      <c r="F48" s="68">
        <f>F10</f>
        <v>0</v>
      </c>
      <c r="G48" s="42">
        <f t="shared" si="0"/>
        <v>0</v>
      </c>
      <c r="H48" s="29" t="s">
        <v>88</v>
      </c>
      <c r="K48" s="158"/>
    </row>
    <row r="49" spans="1:11" s="29" customFormat="1" ht="5.25" customHeight="1" hidden="1">
      <c r="A49" s="235"/>
      <c r="B49" s="232"/>
      <c r="C49" s="49"/>
      <c r="D49" s="49"/>
      <c r="E49" s="54"/>
      <c r="G49" s="42">
        <f t="shared" si="0"/>
        <v>0</v>
      </c>
      <c r="K49" s="158"/>
    </row>
    <row r="50" spans="1:11" s="29" customFormat="1" ht="6" customHeight="1" hidden="1">
      <c r="A50" s="235"/>
      <c r="B50" s="232"/>
      <c r="C50" s="49"/>
      <c r="D50" s="49"/>
      <c r="E50" s="54"/>
      <c r="G50" s="42">
        <f t="shared" si="0"/>
        <v>0</v>
      </c>
      <c r="K50" s="158"/>
    </row>
    <row r="51" spans="1:11" s="29" customFormat="1" ht="0.75" customHeight="1" thickBot="1">
      <c r="A51" s="236"/>
      <c r="B51" s="233"/>
      <c r="C51" s="55"/>
      <c r="D51" s="55"/>
      <c r="E51" s="56"/>
      <c r="G51" s="42">
        <f t="shared" si="0"/>
        <v>0</v>
      </c>
      <c r="K51" s="158"/>
    </row>
    <row r="52" spans="1:11" s="29" customFormat="1" ht="12.75">
      <c r="A52" s="57" t="s">
        <v>62</v>
      </c>
      <c r="B52" s="57" t="s">
        <v>31</v>
      </c>
      <c r="C52" s="57" t="s">
        <v>53</v>
      </c>
      <c r="D52" s="57"/>
      <c r="E52" s="57"/>
      <c r="G52" s="42">
        <f t="shared" si="0"/>
        <v>0</v>
      </c>
      <c r="K52" s="158"/>
    </row>
    <row r="53" spans="1:11" s="29" customFormat="1" ht="6" customHeight="1" hidden="1">
      <c r="A53" s="240" t="s">
        <v>21</v>
      </c>
      <c r="B53" s="240" t="s">
        <v>45</v>
      </c>
      <c r="C53" s="49"/>
      <c r="D53" s="49"/>
      <c r="E53" s="49"/>
      <c r="G53" s="42">
        <f t="shared" si="0"/>
        <v>0</v>
      </c>
      <c r="K53" s="158"/>
    </row>
    <row r="54" spans="1:11" s="29" customFormat="1" ht="7.5" customHeight="1" hidden="1">
      <c r="A54" s="229"/>
      <c r="B54" s="229"/>
      <c r="C54" s="49"/>
      <c r="D54" s="49"/>
      <c r="E54" s="49"/>
      <c r="G54" s="42">
        <f t="shared" si="0"/>
        <v>0</v>
      </c>
      <c r="K54" s="158"/>
    </row>
    <row r="55" spans="1:11" s="29" customFormat="1" ht="6" customHeight="1" hidden="1">
      <c r="A55" s="229"/>
      <c r="B55" s="229"/>
      <c r="C55" s="49"/>
      <c r="D55" s="49"/>
      <c r="E55" s="49"/>
      <c r="G55" s="42">
        <f t="shared" si="0"/>
        <v>0</v>
      </c>
      <c r="K55" s="158"/>
    </row>
    <row r="56" spans="1:11" s="29" customFormat="1" ht="13.5" thickBot="1">
      <c r="A56" s="229"/>
      <c r="B56" s="229"/>
      <c r="C56" s="51" t="s">
        <v>7</v>
      </c>
      <c r="D56" s="51" t="s">
        <v>57</v>
      </c>
      <c r="E56" s="51">
        <v>1</v>
      </c>
      <c r="F56" s="70">
        <f>F10</f>
        <v>0</v>
      </c>
      <c r="G56" s="69">
        <f t="shared" si="0"/>
        <v>0</v>
      </c>
      <c r="H56" s="29" t="s">
        <v>88</v>
      </c>
      <c r="K56" s="158"/>
    </row>
    <row r="57" spans="1:11" s="29" customFormat="1" ht="13.5" customHeight="1">
      <c r="A57" s="234" t="s">
        <v>22</v>
      </c>
      <c r="B57" s="207" t="s">
        <v>8</v>
      </c>
      <c r="C57" s="52"/>
      <c r="D57" s="52"/>
      <c r="E57" s="53"/>
      <c r="G57" s="67">
        <f t="shared" si="0"/>
        <v>0</v>
      </c>
      <c r="K57" s="158"/>
    </row>
    <row r="58" spans="1:11" s="29" customFormat="1" ht="13.5" thickBot="1">
      <c r="A58" s="235"/>
      <c r="B58" s="208"/>
      <c r="C58" s="49" t="s">
        <v>56</v>
      </c>
      <c r="D58" s="49" t="s">
        <v>57</v>
      </c>
      <c r="E58" s="54">
        <v>2</v>
      </c>
      <c r="F58" s="68">
        <f>F10</f>
        <v>0</v>
      </c>
      <c r="G58" s="69">
        <f t="shared" si="0"/>
        <v>0</v>
      </c>
      <c r="H58" s="29" t="s">
        <v>88</v>
      </c>
      <c r="K58" s="158"/>
    </row>
    <row r="59" spans="1:11" s="29" customFormat="1" ht="5.25" customHeight="1" hidden="1">
      <c r="A59" s="235"/>
      <c r="B59" s="208"/>
      <c r="C59" s="49"/>
      <c r="D59" s="49"/>
      <c r="E59" s="54"/>
      <c r="G59" s="67">
        <f t="shared" si="0"/>
        <v>0</v>
      </c>
      <c r="K59" s="158"/>
    </row>
    <row r="60" spans="1:11" s="29" customFormat="1" ht="1.5" customHeight="1" thickBot="1">
      <c r="A60" s="236"/>
      <c r="B60" s="209"/>
      <c r="C60" s="55"/>
      <c r="D60" s="55"/>
      <c r="E60" s="56"/>
      <c r="G60" s="42">
        <f t="shared" si="0"/>
        <v>0</v>
      </c>
      <c r="K60" s="158"/>
    </row>
    <row r="61" spans="1:11" s="29" customFormat="1" ht="9" customHeight="1" hidden="1">
      <c r="A61" s="228" t="s">
        <v>23</v>
      </c>
      <c r="B61" s="207" t="s">
        <v>47</v>
      </c>
      <c r="C61" s="57"/>
      <c r="D61" s="57"/>
      <c r="E61" s="57"/>
      <c r="G61" s="42">
        <f t="shared" si="0"/>
        <v>0</v>
      </c>
      <c r="K61" s="158"/>
    </row>
    <row r="62" spans="1:11" s="29" customFormat="1" ht="12.75">
      <c r="A62" s="229"/>
      <c r="B62" s="208"/>
      <c r="C62" s="49" t="s">
        <v>56</v>
      </c>
      <c r="D62" s="49" t="s">
        <v>57</v>
      </c>
      <c r="E62" s="49">
        <v>1</v>
      </c>
      <c r="F62" s="29">
        <f>F10</f>
        <v>0</v>
      </c>
      <c r="G62" s="42">
        <f t="shared" si="0"/>
        <v>0</v>
      </c>
      <c r="H62" s="29" t="s">
        <v>88</v>
      </c>
      <c r="K62" s="158"/>
    </row>
    <row r="63" spans="1:11" s="29" customFormat="1" ht="6" customHeight="1" hidden="1">
      <c r="A63" s="229"/>
      <c r="B63" s="208"/>
      <c r="C63" s="49"/>
      <c r="D63" s="49"/>
      <c r="E63" s="49"/>
      <c r="G63" s="42">
        <f t="shared" si="0"/>
        <v>0</v>
      </c>
      <c r="K63" s="158"/>
    </row>
    <row r="64" spans="1:11" s="29" customFormat="1" ht="11.25" customHeight="1" thickBot="1">
      <c r="A64" s="230"/>
      <c r="B64" s="209"/>
      <c r="C64" s="55"/>
      <c r="D64" s="55"/>
      <c r="E64" s="55"/>
      <c r="F64" s="72"/>
      <c r="G64" s="69">
        <f t="shared" si="0"/>
        <v>0</v>
      </c>
      <c r="K64" s="158"/>
    </row>
    <row r="65" spans="1:11" s="29" customFormat="1" ht="13.5" customHeight="1" thickBot="1">
      <c r="A65" s="71" t="s">
        <v>0</v>
      </c>
      <c r="B65" s="227" t="s">
        <v>9</v>
      </c>
      <c r="C65" s="227"/>
      <c r="D65" s="71"/>
      <c r="E65" s="71"/>
      <c r="G65" s="186">
        <f t="shared" si="0"/>
        <v>0</v>
      </c>
      <c r="K65" s="158"/>
    </row>
    <row r="66" spans="1:11" s="29" customFormat="1" ht="6" customHeight="1">
      <c r="A66" s="213" t="s">
        <v>24</v>
      </c>
      <c r="B66" s="210" t="s">
        <v>48</v>
      </c>
      <c r="C66" s="52"/>
      <c r="D66" s="52"/>
      <c r="E66" s="53"/>
      <c r="F66" s="162"/>
      <c r="G66" s="163">
        <f t="shared" si="0"/>
        <v>0</v>
      </c>
      <c r="H66" s="162"/>
      <c r="I66" s="162"/>
      <c r="J66" s="162"/>
      <c r="K66" s="164"/>
    </row>
    <row r="67" spans="1:11" s="29" customFormat="1" ht="16.5" customHeight="1">
      <c r="A67" s="214"/>
      <c r="B67" s="211"/>
      <c r="C67" s="49" t="s">
        <v>56</v>
      </c>
      <c r="D67" s="49" t="s">
        <v>57</v>
      </c>
      <c r="E67" s="54">
        <v>1</v>
      </c>
      <c r="F67" s="165">
        <f>F10</f>
        <v>0</v>
      </c>
      <c r="G67" s="42">
        <f t="shared" si="0"/>
        <v>0</v>
      </c>
      <c r="H67" s="165" t="s">
        <v>88</v>
      </c>
      <c r="I67" s="165"/>
      <c r="J67" s="165"/>
      <c r="K67" s="166"/>
    </row>
    <row r="68" spans="1:11" s="29" customFormat="1" ht="24.75" customHeight="1">
      <c r="A68" s="214"/>
      <c r="B68" s="211"/>
      <c r="C68" s="32" t="s">
        <v>90</v>
      </c>
      <c r="D68" s="32" t="s">
        <v>55</v>
      </c>
      <c r="E68" s="33">
        <v>0</v>
      </c>
      <c r="F68" s="178">
        <v>0</v>
      </c>
      <c r="G68" s="24">
        <f t="shared" si="0"/>
        <v>0</v>
      </c>
      <c r="H68" s="165" t="s">
        <v>88</v>
      </c>
      <c r="I68" s="165"/>
      <c r="J68" s="165"/>
      <c r="K68" s="166"/>
    </row>
    <row r="69" spans="1:11" s="30" customFormat="1" ht="5.25" customHeight="1" hidden="1">
      <c r="A69" s="214"/>
      <c r="B69" s="211"/>
      <c r="C69" s="59"/>
      <c r="D69" s="59"/>
      <c r="E69" s="60"/>
      <c r="F69" s="65"/>
      <c r="G69" s="42">
        <f t="shared" si="0"/>
        <v>0</v>
      </c>
      <c r="H69" s="65"/>
      <c r="I69" s="65"/>
      <c r="J69" s="65"/>
      <c r="K69" s="187"/>
    </row>
    <row r="70" spans="1:11" s="30" customFormat="1" ht="12.75">
      <c r="A70" s="214"/>
      <c r="B70" s="211"/>
      <c r="C70" s="32" t="s">
        <v>85</v>
      </c>
      <c r="D70" s="81" t="s">
        <v>55</v>
      </c>
      <c r="E70" s="82">
        <v>1.8</v>
      </c>
      <c r="F70" s="188">
        <f>F37</f>
        <v>0.0032</v>
      </c>
      <c r="G70" s="24">
        <f t="shared" si="0"/>
        <v>0.00576</v>
      </c>
      <c r="H70" s="65" t="s">
        <v>88</v>
      </c>
      <c r="I70" s="65">
        <f>G70*10%</f>
        <v>0.000576</v>
      </c>
      <c r="J70" s="65"/>
      <c r="K70" s="187"/>
    </row>
    <row r="71" spans="1:11" s="30" customFormat="1" ht="13.5" thickBot="1">
      <c r="A71" s="214"/>
      <c r="B71" s="211"/>
      <c r="C71" s="81" t="s">
        <v>10</v>
      </c>
      <c r="D71" s="81" t="s">
        <v>57</v>
      </c>
      <c r="E71" s="82">
        <v>0.01</v>
      </c>
      <c r="F71" s="189">
        <v>0</v>
      </c>
      <c r="G71" s="24">
        <f t="shared" si="0"/>
        <v>0</v>
      </c>
      <c r="H71" s="65" t="s">
        <v>88</v>
      </c>
      <c r="I71" s="65"/>
      <c r="J71" s="65"/>
      <c r="K71" s="187"/>
    </row>
    <row r="72" spans="1:11" s="30" customFormat="1" ht="13.5" thickBot="1">
      <c r="A72" s="214"/>
      <c r="B72" s="211"/>
      <c r="C72" s="81" t="s">
        <v>11</v>
      </c>
      <c r="D72" s="81" t="s">
        <v>57</v>
      </c>
      <c r="E72" s="82">
        <v>0.1</v>
      </c>
      <c r="F72" s="86">
        <v>0.5551</v>
      </c>
      <c r="G72" s="85">
        <f t="shared" si="0"/>
        <v>0.055510000000000004</v>
      </c>
      <c r="H72" s="65" t="s">
        <v>88</v>
      </c>
      <c r="I72" s="65">
        <f>G72*10%</f>
        <v>0.005551</v>
      </c>
      <c r="J72" s="65"/>
      <c r="K72" s="187"/>
    </row>
    <row r="73" spans="1:11" s="30" customFormat="1" ht="13.5" thickBot="1">
      <c r="A73" s="215"/>
      <c r="B73" s="212"/>
      <c r="C73" s="83" t="s">
        <v>61</v>
      </c>
      <c r="D73" s="83" t="s">
        <v>60</v>
      </c>
      <c r="E73" s="144">
        <v>2</v>
      </c>
      <c r="F73" s="145">
        <v>0.0213</v>
      </c>
      <c r="G73" s="84">
        <f t="shared" si="0"/>
        <v>0.0426</v>
      </c>
      <c r="H73" s="74" t="s">
        <v>88</v>
      </c>
      <c r="I73" s="74"/>
      <c r="J73" s="74">
        <f>SUM(I67:I73)</f>
        <v>0.0061270000000000005</v>
      </c>
      <c r="K73" s="190">
        <v>0.01</v>
      </c>
    </row>
    <row r="74" spans="1:11" s="30" customFormat="1" ht="12.75" hidden="1">
      <c r="A74" s="219" t="s">
        <v>25</v>
      </c>
      <c r="B74" s="216" t="s">
        <v>100</v>
      </c>
      <c r="C74" s="76" t="s">
        <v>10</v>
      </c>
      <c r="D74" s="76" t="s">
        <v>57</v>
      </c>
      <c r="E74" s="191">
        <v>0</v>
      </c>
      <c r="F74" s="192">
        <f>F71</f>
        <v>0</v>
      </c>
      <c r="G74" s="163">
        <f aca="true" t="shared" si="1" ref="G74:G94">E74*F74</f>
        <v>0</v>
      </c>
      <c r="H74" s="192"/>
      <c r="I74" s="192"/>
      <c r="J74" s="192"/>
      <c r="K74" s="193"/>
    </row>
    <row r="75" spans="1:11" s="30" customFormat="1" ht="12.75">
      <c r="A75" s="220"/>
      <c r="B75" s="217"/>
      <c r="C75" s="59" t="s">
        <v>56</v>
      </c>
      <c r="D75" s="59" t="s">
        <v>57</v>
      </c>
      <c r="E75" s="59">
        <v>1</v>
      </c>
      <c r="F75" s="65">
        <f>F10</f>
        <v>0</v>
      </c>
      <c r="G75" s="42">
        <f t="shared" si="1"/>
        <v>0</v>
      </c>
      <c r="H75" s="65" t="s">
        <v>88</v>
      </c>
      <c r="I75" s="65"/>
      <c r="J75" s="65"/>
      <c r="K75" s="187"/>
    </row>
    <row r="76" spans="1:11" s="30" customFormat="1" ht="11.25" customHeight="1">
      <c r="A76" s="220"/>
      <c r="B76" s="217"/>
      <c r="C76" s="81" t="s">
        <v>91</v>
      </c>
      <c r="D76" s="81" t="s">
        <v>55</v>
      </c>
      <c r="E76" s="81">
        <v>0</v>
      </c>
      <c r="F76" s="189">
        <v>0.1326</v>
      </c>
      <c r="G76" s="42">
        <f t="shared" si="1"/>
        <v>0</v>
      </c>
      <c r="H76" s="65" t="s">
        <v>88</v>
      </c>
      <c r="I76" s="65"/>
      <c r="J76" s="65"/>
      <c r="K76" s="187"/>
    </row>
    <row r="77" spans="1:11" s="30" customFormat="1" ht="12.75" hidden="1">
      <c r="A77" s="220"/>
      <c r="B77" s="217"/>
      <c r="C77" s="59" t="s">
        <v>11</v>
      </c>
      <c r="D77" s="59" t="s">
        <v>57</v>
      </c>
      <c r="E77" s="60">
        <v>0</v>
      </c>
      <c r="F77" s="65">
        <f>F72</f>
        <v>0.5551</v>
      </c>
      <c r="G77" s="42">
        <f t="shared" si="1"/>
        <v>0</v>
      </c>
      <c r="H77" s="65"/>
      <c r="I77" s="65"/>
      <c r="J77" s="65"/>
      <c r="K77" s="187"/>
    </row>
    <row r="78" spans="1:11" s="30" customFormat="1" ht="12.75">
      <c r="A78" s="220"/>
      <c r="B78" s="217"/>
      <c r="C78" s="58" t="s">
        <v>101</v>
      </c>
      <c r="D78" s="59" t="s">
        <v>55</v>
      </c>
      <c r="E78" s="59">
        <v>1.8</v>
      </c>
      <c r="F78" s="65">
        <f>F70</f>
        <v>0.0032</v>
      </c>
      <c r="G78" s="42">
        <f t="shared" si="1"/>
        <v>0.00576</v>
      </c>
      <c r="H78" s="65" t="s">
        <v>88</v>
      </c>
      <c r="I78" s="65">
        <f>G78*10%</f>
        <v>0.000576</v>
      </c>
      <c r="J78" s="65"/>
      <c r="K78" s="187"/>
    </row>
    <row r="79" spans="1:11" s="30" customFormat="1" ht="13.5" thickBot="1">
      <c r="A79" s="221"/>
      <c r="B79" s="218"/>
      <c r="C79" s="61" t="s">
        <v>61</v>
      </c>
      <c r="D79" s="61" t="s">
        <v>60</v>
      </c>
      <c r="E79" s="61">
        <v>2</v>
      </c>
      <c r="F79" s="74">
        <f>F73</f>
        <v>0.0213</v>
      </c>
      <c r="G79" s="69">
        <f t="shared" si="1"/>
        <v>0.0426</v>
      </c>
      <c r="H79" s="74" t="s">
        <v>88</v>
      </c>
      <c r="I79" s="74"/>
      <c r="J79" s="74">
        <f>SUM(I75:I79)</f>
        <v>0.000576</v>
      </c>
      <c r="K79" s="190">
        <v>0.001</v>
      </c>
    </row>
    <row r="80" spans="1:11" s="30" customFormat="1" ht="12.75">
      <c r="A80" s="62" t="s">
        <v>1</v>
      </c>
      <c r="B80" s="62" t="s">
        <v>33</v>
      </c>
      <c r="C80" s="73"/>
      <c r="D80" s="73"/>
      <c r="E80" s="73"/>
      <c r="G80" s="67">
        <f t="shared" si="1"/>
        <v>0</v>
      </c>
      <c r="K80" s="160"/>
    </row>
    <row r="81" spans="1:11" s="30" customFormat="1" ht="7.5" customHeight="1" hidden="1">
      <c r="A81" s="224" t="s">
        <v>34</v>
      </c>
      <c r="B81" s="222" t="s">
        <v>50</v>
      </c>
      <c r="C81" s="59"/>
      <c r="D81" s="59"/>
      <c r="E81" s="59"/>
      <c r="G81" s="42">
        <f t="shared" si="1"/>
        <v>0</v>
      </c>
      <c r="K81" s="160"/>
    </row>
    <row r="82" spans="1:11" s="30" customFormat="1" ht="13.5" thickBot="1">
      <c r="A82" s="218"/>
      <c r="B82" s="223"/>
      <c r="C82" s="83" t="s">
        <v>78</v>
      </c>
      <c r="D82" s="83" t="s">
        <v>57</v>
      </c>
      <c r="E82" s="83">
        <v>0</v>
      </c>
      <c r="F82" s="141">
        <v>0.182</v>
      </c>
      <c r="G82" s="84">
        <f t="shared" si="1"/>
        <v>0</v>
      </c>
      <c r="H82" s="30" t="s">
        <v>88</v>
      </c>
      <c r="K82" s="160"/>
    </row>
    <row r="83" spans="1:11" s="30" customFormat="1" ht="13.5" thickBot="1">
      <c r="A83" s="194" t="s">
        <v>2</v>
      </c>
      <c r="B83" s="194" t="s">
        <v>35</v>
      </c>
      <c r="C83" s="194" t="s">
        <v>53</v>
      </c>
      <c r="D83" s="194"/>
      <c r="E83" s="194"/>
      <c r="G83" s="186">
        <f t="shared" si="1"/>
        <v>0</v>
      </c>
      <c r="K83" s="160"/>
    </row>
    <row r="84" spans="1:11" s="30" customFormat="1" ht="13.5" customHeight="1">
      <c r="A84" s="219" t="s">
        <v>36</v>
      </c>
      <c r="B84" s="216" t="s">
        <v>51</v>
      </c>
      <c r="C84" s="195" t="s">
        <v>12</v>
      </c>
      <c r="D84" s="195" t="s">
        <v>60</v>
      </c>
      <c r="E84" s="195">
        <v>80</v>
      </c>
      <c r="F84" s="196">
        <v>0.017</v>
      </c>
      <c r="G84" s="197">
        <f t="shared" si="1"/>
        <v>1.36</v>
      </c>
      <c r="H84" s="192" t="s">
        <v>88</v>
      </c>
      <c r="I84" s="192">
        <f>G84*10%</f>
        <v>0.136</v>
      </c>
      <c r="J84" s="192"/>
      <c r="K84" s="193"/>
    </row>
    <row r="85" spans="1:11" s="30" customFormat="1" ht="12.75">
      <c r="A85" s="220"/>
      <c r="B85" s="217"/>
      <c r="C85" s="148" t="s">
        <v>13</v>
      </c>
      <c r="D85" s="148" t="s">
        <v>60</v>
      </c>
      <c r="E85" s="148">
        <v>40</v>
      </c>
      <c r="F85" s="189">
        <v>0.011</v>
      </c>
      <c r="G85" s="149">
        <f t="shared" si="1"/>
        <v>0.43999999999999995</v>
      </c>
      <c r="H85" s="65" t="s">
        <v>88</v>
      </c>
      <c r="I85" s="65">
        <f>G85*10%</f>
        <v>0.044</v>
      </c>
      <c r="J85" s="65"/>
      <c r="K85" s="187"/>
    </row>
    <row r="86" spans="1:11" s="30" customFormat="1" ht="12.75">
      <c r="A86" s="220"/>
      <c r="B86" s="217"/>
      <c r="C86" s="59" t="s">
        <v>56</v>
      </c>
      <c r="D86" s="59" t="s">
        <v>57</v>
      </c>
      <c r="E86" s="59">
        <v>2</v>
      </c>
      <c r="F86" s="58">
        <f>F75</f>
        <v>0</v>
      </c>
      <c r="G86" s="42">
        <f>E86*F86</f>
        <v>0</v>
      </c>
      <c r="H86" s="65"/>
      <c r="I86" s="65"/>
      <c r="J86" s="65"/>
      <c r="K86" s="187"/>
    </row>
    <row r="87" spans="1:11" s="30" customFormat="1" ht="13.5" thickBot="1">
      <c r="A87" s="220"/>
      <c r="B87" s="217"/>
      <c r="C87" s="58" t="s">
        <v>101</v>
      </c>
      <c r="D87" s="58" t="s">
        <v>102</v>
      </c>
      <c r="E87" s="58">
        <v>1</v>
      </c>
      <c r="F87" s="58"/>
      <c r="G87" s="58"/>
      <c r="H87" s="65" t="s">
        <v>88</v>
      </c>
      <c r="I87" s="65"/>
      <c r="J87" s="65">
        <f>SUM(I84:I87)</f>
        <v>0.18</v>
      </c>
      <c r="K87" s="187">
        <v>0.18</v>
      </c>
    </row>
    <row r="88" spans="1:11" s="30" customFormat="1" ht="13.5" hidden="1" thickBot="1">
      <c r="A88" s="221"/>
      <c r="B88" s="218"/>
      <c r="C88" s="150" t="s">
        <v>86</v>
      </c>
      <c r="D88" s="150" t="s">
        <v>60</v>
      </c>
      <c r="E88" s="150">
        <v>0</v>
      </c>
      <c r="F88" s="74">
        <f>F68</f>
        <v>0</v>
      </c>
      <c r="G88" s="151">
        <f t="shared" si="1"/>
        <v>0</v>
      </c>
      <c r="H88" s="74" t="s">
        <v>88</v>
      </c>
      <c r="I88" s="74" t="s">
        <v>93</v>
      </c>
      <c r="J88" s="74"/>
      <c r="K88" s="190"/>
    </row>
    <row r="89" spans="1:11" s="30" customFormat="1" ht="12.75">
      <c r="A89" s="237" t="s">
        <v>94</v>
      </c>
      <c r="B89" s="237" t="s">
        <v>95</v>
      </c>
      <c r="C89" s="62" t="s">
        <v>56</v>
      </c>
      <c r="D89" s="62" t="s">
        <v>57</v>
      </c>
      <c r="E89" s="62">
        <v>1</v>
      </c>
      <c r="F89" s="73">
        <f>F86</f>
        <v>0</v>
      </c>
      <c r="G89" s="198">
        <f t="shared" si="1"/>
        <v>0</v>
      </c>
      <c r="H89" s="201"/>
      <c r="I89" s="192"/>
      <c r="J89" s="192"/>
      <c r="K89" s="193"/>
    </row>
    <row r="90" spans="1:11" s="30" customFormat="1" ht="12.75">
      <c r="A90" s="238"/>
      <c r="B90" s="238"/>
      <c r="C90" s="58" t="s">
        <v>101</v>
      </c>
      <c r="D90" s="59" t="s">
        <v>58</v>
      </c>
      <c r="E90" s="59">
        <v>0</v>
      </c>
      <c r="F90" s="58">
        <f>F78</f>
        <v>0.0032</v>
      </c>
      <c r="G90" s="199">
        <f t="shared" si="1"/>
        <v>0</v>
      </c>
      <c r="H90" s="202"/>
      <c r="I90" s="65">
        <f>G90*10%</f>
        <v>0</v>
      </c>
      <c r="J90" s="65"/>
      <c r="K90" s="187"/>
    </row>
    <row r="91" spans="1:11" s="30" customFormat="1" ht="13.5" thickBot="1">
      <c r="A91" s="239"/>
      <c r="B91" s="239"/>
      <c r="C91" s="61" t="s">
        <v>61</v>
      </c>
      <c r="D91" s="61" t="s">
        <v>60</v>
      </c>
      <c r="E91" s="61">
        <v>0</v>
      </c>
      <c r="F91" s="75">
        <f>F79</f>
        <v>0.0213</v>
      </c>
      <c r="G91" s="200">
        <f t="shared" si="1"/>
        <v>0</v>
      </c>
      <c r="H91" s="203"/>
      <c r="I91" s="74"/>
      <c r="J91" s="74"/>
      <c r="K91" s="190"/>
    </row>
    <row r="92" spans="1:11" s="30" customFormat="1" ht="12.75">
      <c r="A92" s="244" t="s">
        <v>96</v>
      </c>
      <c r="B92" s="241" t="s">
        <v>97</v>
      </c>
      <c r="C92" s="76" t="s">
        <v>56</v>
      </c>
      <c r="D92" s="76" t="s">
        <v>57</v>
      </c>
      <c r="E92" s="76">
        <v>1</v>
      </c>
      <c r="F92" s="77">
        <f>F89</f>
        <v>0</v>
      </c>
      <c r="G92" s="67">
        <f t="shared" si="1"/>
        <v>0</v>
      </c>
      <c r="K92" s="160"/>
    </row>
    <row r="93" spans="1:11" s="30" customFormat="1" ht="12.75">
      <c r="A93" s="238"/>
      <c r="B93" s="242"/>
      <c r="C93" s="58" t="s">
        <v>101</v>
      </c>
      <c r="D93" s="59" t="s">
        <v>58</v>
      </c>
      <c r="E93" s="59">
        <v>0</v>
      </c>
      <c r="F93" s="58">
        <f>F90</f>
        <v>0.0032</v>
      </c>
      <c r="G93" s="42">
        <f t="shared" si="1"/>
        <v>0</v>
      </c>
      <c r="K93" s="160"/>
    </row>
    <row r="94" spans="1:11" s="30" customFormat="1" ht="13.5" customHeight="1" thickBot="1">
      <c r="A94" s="239"/>
      <c r="B94" s="243"/>
      <c r="C94" s="61" t="s">
        <v>61</v>
      </c>
      <c r="D94" s="61" t="s">
        <v>60</v>
      </c>
      <c r="E94" s="61">
        <v>0</v>
      </c>
      <c r="F94" s="75">
        <f>F91</f>
        <v>0.0213</v>
      </c>
      <c r="G94" s="69">
        <f t="shared" si="1"/>
        <v>0</v>
      </c>
      <c r="K94" s="160"/>
    </row>
    <row r="95" spans="1:11" s="30" customFormat="1" ht="12.75">
      <c r="A95" s="63"/>
      <c r="B95" s="63"/>
      <c r="C95" s="64"/>
      <c r="D95" s="64"/>
      <c r="E95" s="64"/>
      <c r="G95" s="65"/>
      <c r="K95" s="160"/>
    </row>
    <row r="96" spans="1:11" s="30" customFormat="1" ht="12.75">
      <c r="A96" s="63"/>
      <c r="B96" s="63"/>
      <c r="C96" s="64"/>
      <c r="D96" s="64"/>
      <c r="E96" s="64"/>
      <c r="G96" s="65"/>
      <c r="K96" s="160"/>
    </row>
    <row r="97" spans="1:11" s="30" customFormat="1" ht="12.75">
      <c r="A97" s="63"/>
      <c r="B97" s="63"/>
      <c r="C97" s="64"/>
      <c r="D97" s="64"/>
      <c r="E97" s="64"/>
      <c r="G97" s="65"/>
      <c r="K97" s="160"/>
    </row>
    <row r="98" spans="1:11" s="30" customFormat="1" ht="12.75">
      <c r="A98" s="63"/>
      <c r="B98" s="63"/>
      <c r="C98" s="64"/>
      <c r="D98" s="64"/>
      <c r="E98" s="64"/>
      <c r="G98" s="65"/>
      <c r="K98" s="160"/>
    </row>
    <row r="99" spans="1:11" s="30" customFormat="1" ht="12.75">
      <c r="A99" s="63"/>
      <c r="B99" s="63"/>
      <c r="C99" s="64"/>
      <c r="D99" s="64"/>
      <c r="E99" s="64"/>
      <c r="G99" s="65"/>
      <c r="K99" s="160"/>
    </row>
    <row r="100" spans="1:11" s="30" customFormat="1" ht="12.75">
      <c r="A100" s="63"/>
      <c r="B100" s="63"/>
      <c r="C100" s="64"/>
      <c r="D100" s="64"/>
      <c r="E100" s="64"/>
      <c r="G100" s="65"/>
      <c r="K100" s="160"/>
    </row>
    <row r="101" spans="1:11" s="30" customFormat="1" ht="12.75">
      <c r="A101" s="63"/>
      <c r="B101" s="63"/>
      <c r="C101" s="64"/>
      <c r="D101" s="64"/>
      <c r="E101" s="64"/>
      <c r="G101" s="65"/>
      <c r="K101" s="160"/>
    </row>
    <row r="102" spans="1:11" s="30" customFormat="1" ht="12.75">
      <c r="A102" s="63"/>
      <c r="B102" s="63"/>
      <c r="C102" s="64"/>
      <c r="D102" s="64"/>
      <c r="E102" s="64"/>
      <c r="G102" s="65"/>
      <c r="K102" s="160"/>
    </row>
    <row r="103" spans="1:11" s="30" customFormat="1" ht="12.75">
      <c r="A103" s="63"/>
      <c r="B103" s="63"/>
      <c r="C103" s="64"/>
      <c r="D103" s="64"/>
      <c r="E103" s="64"/>
      <c r="G103" s="65"/>
      <c r="K103" s="160"/>
    </row>
    <row r="104" spans="1:11" s="30" customFormat="1" ht="12.75">
      <c r="A104" s="63"/>
      <c r="B104" s="63"/>
      <c r="C104" s="64"/>
      <c r="D104" s="64"/>
      <c r="E104" s="64"/>
      <c r="G104" s="65"/>
      <c r="K104" s="160"/>
    </row>
    <row r="105" spans="1:11" s="30" customFormat="1" ht="12.75">
      <c r="A105" s="63"/>
      <c r="B105" s="63"/>
      <c r="C105" s="64"/>
      <c r="D105" s="64"/>
      <c r="E105" s="64"/>
      <c r="G105" s="65"/>
      <c r="K105" s="160"/>
    </row>
    <row r="106" spans="1:11" s="30" customFormat="1" ht="12.75">
      <c r="A106" s="63"/>
      <c r="B106" s="63"/>
      <c r="C106" s="64"/>
      <c r="D106" s="64"/>
      <c r="E106" s="64"/>
      <c r="G106" s="65"/>
      <c r="K106" s="160"/>
    </row>
    <row r="107" s="30" customFormat="1" ht="12.75">
      <c r="K107" s="160"/>
    </row>
    <row r="108" spans="2:11" s="30" customFormat="1" ht="12.75">
      <c r="B108" s="30" t="s">
        <v>3</v>
      </c>
      <c r="K108" s="160"/>
    </row>
    <row r="109" spans="2:11" s="30" customFormat="1" ht="12.75">
      <c r="B109" s="30" t="s">
        <v>4</v>
      </c>
      <c r="D109" s="66" t="s">
        <v>65</v>
      </c>
      <c r="E109" s="30" t="s">
        <v>66</v>
      </c>
      <c r="K109" s="160"/>
    </row>
    <row r="110" s="30" customFormat="1" ht="12.75">
      <c r="K110" s="160"/>
    </row>
    <row r="111" spans="2:11" s="30" customFormat="1" ht="12.75">
      <c r="B111" s="30" t="s">
        <v>63</v>
      </c>
      <c r="D111" s="66"/>
      <c r="K111" s="160"/>
    </row>
    <row r="112" spans="2:11" s="30" customFormat="1" ht="12.75">
      <c r="B112" s="30" t="s">
        <v>64</v>
      </c>
      <c r="C112" s="30" t="s">
        <v>69</v>
      </c>
      <c r="D112" s="66" t="s">
        <v>68</v>
      </c>
      <c r="E112" s="30" t="s">
        <v>67</v>
      </c>
      <c r="K112" s="160"/>
    </row>
    <row r="113" s="30" customFormat="1" ht="12.75">
      <c r="K113" s="160"/>
    </row>
    <row r="114" s="30" customFormat="1" ht="12.75">
      <c r="K114" s="160"/>
    </row>
    <row r="115" s="30" customFormat="1" ht="12.75">
      <c r="K115" s="160"/>
    </row>
    <row r="116" s="30" customFormat="1" ht="12.75">
      <c r="K116" s="160"/>
    </row>
    <row r="117" s="30" customFormat="1" ht="12.75">
      <c r="K117" s="160"/>
    </row>
    <row r="118" s="30" customFormat="1" ht="12.75">
      <c r="K118" s="160"/>
    </row>
    <row r="119" s="30" customFormat="1" ht="12.75">
      <c r="K119" s="160"/>
    </row>
    <row r="120" s="30" customFormat="1" ht="12.75">
      <c r="K120" s="160"/>
    </row>
    <row r="121" s="30" customFormat="1" ht="12.75">
      <c r="K121" s="160"/>
    </row>
    <row r="122" s="30" customFormat="1" ht="12.75">
      <c r="K122" s="160"/>
    </row>
    <row r="123" s="30" customFormat="1" ht="12.75">
      <c r="K123" s="160"/>
    </row>
    <row r="124" s="30" customFormat="1" ht="12.75">
      <c r="K124" s="160"/>
    </row>
    <row r="125" s="30" customFormat="1" ht="12.75">
      <c r="K125" s="160"/>
    </row>
    <row r="126" s="30" customFormat="1" ht="12.75">
      <c r="K126" s="160"/>
    </row>
    <row r="127" s="30" customFormat="1" ht="12.75">
      <c r="K127" s="160"/>
    </row>
  </sheetData>
  <sheetProtection/>
  <mergeCells count="39">
    <mergeCell ref="B92:B94"/>
    <mergeCell ref="A92:A94"/>
    <mergeCell ref="B15:B21"/>
    <mergeCell ref="A15:A21"/>
    <mergeCell ref="B39:B43"/>
    <mergeCell ref="A39:A43"/>
    <mergeCell ref="B34:B38"/>
    <mergeCell ref="B53:B56"/>
    <mergeCell ref="A44:A47"/>
    <mergeCell ref="A53:A56"/>
    <mergeCell ref="A5:E5"/>
    <mergeCell ref="A89:A91"/>
    <mergeCell ref="B89:B91"/>
    <mergeCell ref="B9:B14"/>
    <mergeCell ref="A9:A14"/>
    <mergeCell ref="B28:B33"/>
    <mergeCell ref="A28:A33"/>
    <mergeCell ref="B22:B27"/>
    <mergeCell ref="A22:A27"/>
    <mergeCell ref="A57:A60"/>
    <mergeCell ref="A2:E2"/>
    <mergeCell ref="A3:E3"/>
    <mergeCell ref="A4:E4"/>
    <mergeCell ref="B65:C65"/>
    <mergeCell ref="B61:B64"/>
    <mergeCell ref="A61:A64"/>
    <mergeCell ref="B48:B51"/>
    <mergeCell ref="A48:A51"/>
    <mergeCell ref="B44:B47"/>
    <mergeCell ref="A34:A38"/>
    <mergeCell ref="B57:B60"/>
    <mergeCell ref="B66:B73"/>
    <mergeCell ref="A66:A73"/>
    <mergeCell ref="B84:B88"/>
    <mergeCell ref="A84:A88"/>
    <mergeCell ref="B81:B82"/>
    <mergeCell ref="A81:A82"/>
    <mergeCell ref="B74:B79"/>
    <mergeCell ref="A74:A79"/>
  </mergeCells>
  <printOptions/>
  <pageMargins left="0.15" right="0.4" top="0.4" bottom="0.28" header="0.4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zoomScalePageLayoutView="0" workbookViewId="0" topLeftCell="A13">
      <selection activeCell="I31" sqref="I31"/>
    </sheetView>
  </sheetViews>
  <sheetFormatPr defaultColWidth="9.140625" defaultRowHeight="12.75"/>
  <cols>
    <col min="2" max="2" width="37.421875" style="0" customWidth="1"/>
    <col min="3" max="4" width="10.57421875" style="0" customWidth="1"/>
    <col min="5" max="5" width="11.28125" style="0" customWidth="1"/>
    <col min="6" max="6" width="10.140625" style="0" customWidth="1"/>
    <col min="9" max="9" width="9.140625" style="158" customWidth="1"/>
  </cols>
  <sheetData>
    <row r="1" spans="1:7" ht="12.75">
      <c r="A1" s="14"/>
      <c r="B1" s="14"/>
      <c r="C1" s="14"/>
      <c r="G1" s="15"/>
    </row>
    <row r="2" spans="1:7" ht="12.75">
      <c r="A2" s="14"/>
      <c r="B2" s="14"/>
      <c r="C2" s="14"/>
      <c r="G2" s="15"/>
    </row>
    <row r="3" spans="1:3" ht="12.75">
      <c r="A3" s="14"/>
      <c r="B3" s="14"/>
      <c r="C3" s="14"/>
    </row>
    <row r="4" spans="1:7" ht="12.75">
      <c r="A4" s="14"/>
      <c r="B4" s="14"/>
      <c r="C4" s="14"/>
      <c r="G4" s="15"/>
    </row>
    <row r="5" spans="1:7" ht="12.75">
      <c r="A5" s="16"/>
      <c r="B5" s="14"/>
      <c r="C5" s="14"/>
      <c r="G5" s="15"/>
    </row>
    <row r="6" spans="1:4" ht="12.75">
      <c r="A6" s="16"/>
      <c r="B6" s="14"/>
      <c r="C6" s="14"/>
      <c r="D6" s="14"/>
    </row>
    <row r="7" spans="1:7" ht="12.75">
      <c r="A7" s="255" t="s">
        <v>71</v>
      </c>
      <c r="B7" s="255"/>
      <c r="C7" s="255"/>
      <c r="D7" s="255"/>
      <c r="E7" s="255"/>
      <c r="F7" s="255"/>
      <c r="G7" s="255"/>
    </row>
    <row r="8" spans="1:7" ht="12.75">
      <c r="A8" s="256" t="s">
        <v>76</v>
      </c>
      <c r="B8" s="256"/>
      <c r="C8" s="256"/>
      <c r="D8" s="256"/>
      <c r="E8" s="256"/>
      <c r="F8" s="256"/>
      <c r="G8" s="256"/>
    </row>
    <row r="9" spans="1:7" ht="12.75">
      <c r="A9" s="256"/>
      <c r="B9" s="256"/>
      <c r="C9" s="256"/>
      <c r="D9" s="256"/>
      <c r="E9" s="256"/>
      <c r="F9" s="256"/>
      <c r="G9" s="256"/>
    </row>
    <row r="10" spans="1:4" ht="13.5" thickBot="1">
      <c r="A10" s="16"/>
      <c r="B10" s="17"/>
      <c r="C10" s="17"/>
      <c r="D10" s="14"/>
    </row>
    <row r="11" spans="1:9" ht="12.75" customHeight="1">
      <c r="A11" s="245" t="s">
        <v>14</v>
      </c>
      <c r="B11" s="245" t="s">
        <v>16</v>
      </c>
      <c r="C11" s="245" t="s">
        <v>72</v>
      </c>
      <c r="D11" s="245" t="s">
        <v>73</v>
      </c>
      <c r="E11" s="257" t="s">
        <v>74</v>
      </c>
      <c r="F11" s="248" t="s">
        <v>98</v>
      </c>
      <c r="G11" s="258" t="s">
        <v>75</v>
      </c>
      <c r="H11" s="251" t="s">
        <v>110</v>
      </c>
      <c r="I11" s="252" t="s">
        <v>111</v>
      </c>
    </row>
    <row r="12" spans="1:9" ht="12.75">
      <c r="A12" s="246"/>
      <c r="B12" s="246"/>
      <c r="C12" s="246"/>
      <c r="D12" s="246"/>
      <c r="E12" s="246"/>
      <c r="F12" s="249"/>
      <c r="G12" s="258"/>
      <c r="H12" s="251"/>
      <c r="I12" s="253"/>
    </row>
    <row r="13" spans="1:9" ht="12.75">
      <c r="A13" s="246"/>
      <c r="B13" s="246"/>
      <c r="C13" s="246"/>
      <c r="D13" s="246"/>
      <c r="E13" s="246"/>
      <c r="F13" s="249"/>
      <c r="G13" s="258"/>
      <c r="H13" s="251"/>
      <c r="I13" s="253"/>
    </row>
    <row r="14" spans="1:9" ht="13.5" thickBot="1">
      <c r="A14" s="247"/>
      <c r="B14" s="247"/>
      <c r="C14" s="247"/>
      <c r="D14" s="247"/>
      <c r="E14" s="247"/>
      <c r="F14" s="250"/>
      <c r="G14" s="258"/>
      <c r="H14" s="251"/>
      <c r="I14" s="254"/>
    </row>
    <row r="15" spans="1:7" ht="12.75">
      <c r="A15" s="18">
        <v>1</v>
      </c>
      <c r="B15" s="18">
        <v>2</v>
      </c>
      <c r="C15" s="19">
        <v>3</v>
      </c>
      <c r="D15" s="19">
        <v>3</v>
      </c>
      <c r="E15" s="20">
        <v>4</v>
      </c>
      <c r="F15" s="28"/>
      <c r="G15" s="20">
        <v>5</v>
      </c>
    </row>
    <row r="16" spans="1:7" ht="12.75">
      <c r="A16" s="11">
        <v>1</v>
      </c>
      <c r="B16" s="22" t="s">
        <v>28</v>
      </c>
      <c r="C16" s="19"/>
      <c r="D16" s="19"/>
      <c r="E16" s="20"/>
      <c r="F16" s="28"/>
      <c r="G16" s="20"/>
    </row>
    <row r="17" spans="1:9" ht="12.75">
      <c r="A17" s="2" t="s">
        <v>17</v>
      </c>
      <c r="B17" s="7" t="s">
        <v>37</v>
      </c>
      <c r="C17" s="21">
        <v>0</v>
      </c>
      <c r="D17" s="21">
        <v>0</v>
      </c>
      <c r="E17" s="139">
        <f>'мат нор'!G10+'мат нор'!G12</f>
        <v>0</v>
      </c>
      <c r="F17" s="27">
        <v>0</v>
      </c>
      <c r="G17" s="21">
        <f>D17+E17</f>
        <v>0</v>
      </c>
      <c r="H17" s="168">
        <v>0</v>
      </c>
      <c r="I17" s="204">
        <v>0</v>
      </c>
    </row>
    <row r="18" spans="1:9" ht="25.5">
      <c r="A18" s="2" t="s">
        <v>18</v>
      </c>
      <c r="B18" s="12" t="s">
        <v>38</v>
      </c>
      <c r="C18" s="21">
        <v>0</v>
      </c>
      <c r="D18" s="21">
        <v>0</v>
      </c>
      <c r="E18" s="137">
        <f>'мат нор'!G16+'мат нор'!G18</f>
        <v>0</v>
      </c>
      <c r="F18" s="28">
        <v>0</v>
      </c>
      <c r="G18" s="21">
        <f aca="true" t="shared" si="0" ref="G18:G31">D18+E18</f>
        <v>0</v>
      </c>
      <c r="H18" s="168">
        <v>0</v>
      </c>
      <c r="I18" s="204">
        <v>0</v>
      </c>
    </row>
    <row r="19" spans="1:7" ht="12.75">
      <c r="A19" s="2" t="s">
        <v>19</v>
      </c>
      <c r="B19" s="12" t="s">
        <v>39</v>
      </c>
      <c r="C19" s="21">
        <v>0</v>
      </c>
      <c r="D19" s="21">
        <v>0</v>
      </c>
      <c r="E19" s="137">
        <f>'мат нор'!G23+'мат нор'!G25</f>
        <v>0</v>
      </c>
      <c r="F19" s="28">
        <v>0</v>
      </c>
      <c r="G19" s="21">
        <f t="shared" si="0"/>
        <v>0</v>
      </c>
    </row>
    <row r="20" spans="1:7" ht="12.75">
      <c r="A20" s="2" t="s">
        <v>20</v>
      </c>
      <c r="B20" s="8" t="s">
        <v>40</v>
      </c>
      <c r="C20" s="21">
        <v>0</v>
      </c>
      <c r="D20" s="21">
        <v>0</v>
      </c>
      <c r="E20" s="137">
        <f>'мат нор'!G29+'мат нор'!G31</f>
        <v>0</v>
      </c>
      <c r="F20" s="28">
        <v>0</v>
      </c>
      <c r="G20" s="21">
        <f t="shared" si="0"/>
        <v>0</v>
      </c>
    </row>
    <row r="21" spans="1:9" ht="12.75">
      <c r="A21" s="2" t="s">
        <v>29</v>
      </c>
      <c r="B21" s="8" t="s">
        <v>41</v>
      </c>
      <c r="C21" s="21">
        <v>0</v>
      </c>
      <c r="D21" s="21">
        <v>0</v>
      </c>
      <c r="E21" s="137">
        <f>'мат нор'!G35+'мат нор'!G37+'мат нор'!G38</f>
        <v>0.04644</v>
      </c>
      <c r="F21" s="28">
        <v>0.05</v>
      </c>
      <c r="G21" s="21">
        <f t="shared" si="0"/>
        <v>0.04644</v>
      </c>
      <c r="H21">
        <f>'мат нор'!J38</f>
        <v>0.000384</v>
      </c>
      <c r="I21" s="158">
        <v>0.0004</v>
      </c>
    </row>
    <row r="22" spans="1:9" ht="12.75">
      <c r="A22" s="2" t="s">
        <v>26</v>
      </c>
      <c r="B22" s="8" t="s">
        <v>42</v>
      </c>
      <c r="C22" s="21">
        <v>0</v>
      </c>
      <c r="D22" s="21">
        <v>0</v>
      </c>
      <c r="E22" s="137">
        <f>'мат нор'!G40+'мат нор'!G42+'мат нор'!G43</f>
        <v>0.04836</v>
      </c>
      <c r="F22" s="28">
        <v>0.05</v>
      </c>
      <c r="G22" s="21">
        <f t="shared" si="0"/>
        <v>0.04836</v>
      </c>
      <c r="H22">
        <f>'мат нор'!J43</f>
        <v>0.000576</v>
      </c>
      <c r="I22" s="205">
        <f>H22</f>
        <v>0.000576</v>
      </c>
    </row>
    <row r="23" spans="1:7" ht="12.75">
      <c r="A23" s="2" t="s">
        <v>27</v>
      </c>
      <c r="B23" s="7" t="s">
        <v>43</v>
      </c>
      <c r="C23" s="21">
        <v>0</v>
      </c>
      <c r="D23" s="21">
        <v>0</v>
      </c>
      <c r="E23" s="137">
        <f>'мат нор'!G44</f>
        <v>0</v>
      </c>
      <c r="F23" s="28">
        <v>0</v>
      </c>
      <c r="G23" s="21">
        <f t="shared" si="0"/>
        <v>0</v>
      </c>
    </row>
    <row r="24" spans="1:7" ht="12.75">
      <c r="A24" s="2" t="s">
        <v>30</v>
      </c>
      <c r="B24" s="8" t="s">
        <v>44</v>
      </c>
      <c r="C24" s="21">
        <v>0</v>
      </c>
      <c r="D24" s="21">
        <v>0</v>
      </c>
      <c r="E24" s="137">
        <f>'мат нор'!G48</f>
        <v>0</v>
      </c>
      <c r="F24" s="28">
        <v>0</v>
      </c>
      <c r="G24" s="21">
        <f t="shared" si="0"/>
        <v>0</v>
      </c>
    </row>
    <row r="25" spans="1:7" ht="12.75">
      <c r="A25" s="13" t="s">
        <v>70</v>
      </c>
      <c r="B25" s="23" t="s">
        <v>31</v>
      </c>
      <c r="C25" s="21"/>
      <c r="D25" s="21"/>
      <c r="E25" s="137"/>
      <c r="F25" s="28"/>
      <c r="G25" s="21"/>
    </row>
    <row r="26" spans="1:7" ht="12.75">
      <c r="A26" s="2" t="s">
        <v>21</v>
      </c>
      <c r="B26" s="8" t="s">
        <v>45</v>
      </c>
      <c r="C26" s="21">
        <v>0</v>
      </c>
      <c r="D26" s="21">
        <v>0</v>
      </c>
      <c r="E26" s="137">
        <f>'мат нор'!G56</f>
        <v>0</v>
      </c>
      <c r="F26" s="28">
        <v>0</v>
      </c>
      <c r="G26" s="21">
        <f t="shared" si="0"/>
        <v>0</v>
      </c>
    </row>
    <row r="27" spans="1:7" ht="12.75">
      <c r="A27" s="2" t="s">
        <v>22</v>
      </c>
      <c r="B27" s="8" t="s">
        <v>46</v>
      </c>
      <c r="C27" s="21">
        <v>0</v>
      </c>
      <c r="D27" s="21">
        <v>0</v>
      </c>
      <c r="E27" s="137">
        <f>SUM('мат нор'!G57:G60)</f>
        <v>0</v>
      </c>
      <c r="F27" s="28">
        <v>0</v>
      </c>
      <c r="G27" s="21">
        <f t="shared" si="0"/>
        <v>0</v>
      </c>
    </row>
    <row r="28" spans="1:7" ht="25.5">
      <c r="A28" s="10" t="s">
        <v>23</v>
      </c>
      <c r="B28" s="9" t="s">
        <v>47</v>
      </c>
      <c r="C28" s="21">
        <v>0</v>
      </c>
      <c r="D28" s="21">
        <v>0</v>
      </c>
      <c r="E28" s="137">
        <f>'мат нор'!G62</f>
        <v>0</v>
      </c>
      <c r="F28" s="28">
        <v>0</v>
      </c>
      <c r="G28" s="21">
        <f t="shared" si="0"/>
        <v>0</v>
      </c>
    </row>
    <row r="29" spans="1:7" ht="25.5">
      <c r="A29" s="13">
        <v>3</v>
      </c>
      <c r="B29" s="23" t="s">
        <v>32</v>
      </c>
      <c r="C29" s="21"/>
      <c r="D29" s="21"/>
      <c r="E29" s="137"/>
      <c r="F29" s="28"/>
      <c r="G29" s="21"/>
    </row>
    <row r="30" spans="1:9" ht="12.75">
      <c r="A30" s="2" t="s">
        <v>24</v>
      </c>
      <c r="B30" s="8" t="s">
        <v>48</v>
      </c>
      <c r="C30" s="21">
        <v>0</v>
      </c>
      <c r="D30" s="21">
        <v>0</v>
      </c>
      <c r="E30" s="137">
        <f>'мат нор'!G67+'мат нор'!G70+'мат нор'!G71+'мат нор'!G72+'мат нор'!G73</f>
        <v>0.10387</v>
      </c>
      <c r="F30" s="28">
        <v>0.1</v>
      </c>
      <c r="G30" s="21">
        <f t="shared" si="0"/>
        <v>0.10387</v>
      </c>
      <c r="H30">
        <f>'мат нор'!J73</f>
        <v>0.0061270000000000005</v>
      </c>
      <c r="I30" s="158">
        <v>0.01</v>
      </c>
    </row>
    <row r="31" spans="1:9" ht="12.75">
      <c r="A31" s="2" t="s">
        <v>25</v>
      </c>
      <c r="B31" s="8" t="s">
        <v>49</v>
      </c>
      <c r="C31" s="21">
        <v>0</v>
      </c>
      <c r="D31" s="21">
        <v>0</v>
      </c>
      <c r="E31" s="137">
        <f>'мат нор'!G75+'мат нор'!G78+'мат нор'!G79</f>
        <v>0.04836</v>
      </c>
      <c r="F31" s="28">
        <v>0.05</v>
      </c>
      <c r="G31" s="21">
        <f t="shared" si="0"/>
        <v>0.04836</v>
      </c>
      <c r="H31">
        <f>'мат нор'!J79</f>
        <v>0.000576</v>
      </c>
      <c r="I31" s="158">
        <f>0.001</f>
        <v>0.001</v>
      </c>
    </row>
    <row r="32" spans="1:7" ht="12.75">
      <c r="A32" s="13">
        <v>4</v>
      </c>
      <c r="B32" s="23" t="s">
        <v>33</v>
      </c>
      <c r="C32" s="21"/>
      <c r="D32" s="21"/>
      <c r="E32" s="137"/>
      <c r="F32" s="28"/>
      <c r="G32" s="21"/>
    </row>
    <row r="33" spans="1:7" ht="12.75">
      <c r="A33" s="2" t="s">
        <v>34</v>
      </c>
      <c r="B33" s="8" t="s">
        <v>50</v>
      </c>
      <c r="C33" s="21">
        <v>0</v>
      </c>
      <c r="D33" s="21">
        <v>0</v>
      </c>
      <c r="E33" s="137">
        <f>'мат нор'!G82</f>
        <v>0</v>
      </c>
      <c r="F33" s="28">
        <v>0</v>
      </c>
      <c r="G33" s="21">
        <f>D33+E33</f>
        <v>0</v>
      </c>
    </row>
    <row r="34" spans="1:7" ht="12.75">
      <c r="A34" s="13">
        <v>7</v>
      </c>
      <c r="B34" s="23" t="s">
        <v>35</v>
      </c>
      <c r="C34" s="21"/>
      <c r="D34" s="21"/>
      <c r="E34" s="137"/>
      <c r="F34" s="28"/>
      <c r="G34" s="21"/>
    </row>
    <row r="35" spans="1:9" ht="25.5">
      <c r="A35" s="2" t="s">
        <v>36</v>
      </c>
      <c r="B35" s="152" t="s">
        <v>103</v>
      </c>
      <c r="C35" s="21">
        <v>0</v>
      </c>
      <c r="D35" s="21">
        <v>0</v>
      </c>
      <c r="E35" s="137">
        <f>'мат нор'!G84+'мат нор'!G85+'мат нор'!G86</f>
        <v>1.8</v>
      </c>
      <c r="F35" s="140">
        <v>1.8</v>
      </c>
      <c r="G35" s="21">
        <f>D35+E35</f>
        <v>1.8</v>
      </c>
      <c r="H35">
        <f>'мат нор'!J87</f>
        <v>0.18</v>
      </c>
      <c r="I35" s="158">
        <v>0.18</v>
      </c>
    </row>
    <row r="36" spans="1:7" ht="12.75">
      <c r="A36" s="13" t="s">
        <v>70</v>
      </c>
      <c r="B36" s="38" t="s">
        <v>31</v>
      </c>
      <c r="C36" s="39"/>
      <c r="D36" s="39"/>
      <c r="E36" s="137"/>
      <c r="F36" s="28"/>
      <c r="G36" s="39"/>
    </row>
    <row r="37" spans="1:7" ht="25.5">
      <c r="A37" s="19" t="s">
        <v>94</v>
      </c>
      <c r="B37" s="35" t="s">
        <v>95</v>
      </c>
      <c r="C37" s="1"/>
      <c r="D37" s="42"/>
      <c r="E37" s="137">
        <f>'мат нор'!G89+'мат нор'!G90+'мат нор'!G91</f>
        <v>0</v>
      </c>
      <c r="F37" s="28">
        <v>0</v>
      </c>
      <c r="G37" s="42"/>
    </row>
    <row r="38" spans="1:7" ht="25.5">
      <c r="A38" s="36" t="s">
        <v>96</v>
      </c>
      <c r="B38" s="37" t="s">
        <v>97</v>
      </c>
      <c r="C38" s="1"/>
      <c r="D38" s="1"/>
      <c r="E38" s="138">
        <f>'мат нор'!G92+'мат нор'!G93+'мат нор'!G94</f>
        <v>0</v>
      </c>
      <c r="F38" s="28">
        <v>0</v>
      </c>
      <c r="G38" s="1"/>
    </row>
  </sheetData>
  <sheetProtection/>
  <mergeCells count="12">
    <mergeCell ref="A7:G7"/>
    <mergeCell ref="A8:G8"/>
    <mergeCell ref="A9:G9"/>
    <mergeCell ref="E11:E14"/>
    <mergeCell ref="G11:G14"/>
    <mergeCell ref="A11:A14"/>
    <mergeCell ref="B11:B14"/>
    <mergeCell ref="C11:C14"/>
    <mergeCell ref="D11:D14"/>
    <mergeCell ref="F11:F14"/>
    <mergeCell ref="H11:H14"/>
    <mergeCell ref="I11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zoomScalePageLayoutView="0" workbookViewId="0" topLeftCell="A1">
      <selection activeCell="G1" sqref="B1:I5"/>
    </sheetView>
  </sheetViews>
  <sheetFormatPr defaultColWidth="9.140625" defaultRowHeight="12.75"/>
  <cols>
    <col min="1" max="1" width="4.28125" style="87" customWidth="1"/>
    <col min="2" max="2" width="34.57421875" style="87" customWidth="1"/>
    <col min="3" max="3" width="8.421875" style="89" hidden="1" customWidth="1"/>
    <col min="4" max="4" width="10.140625" style="87" hidden="1" customWidth="1"/>
    <col min="5" max="5" width="10.28125" style="87" hidden="1" customWidth="1"/>
    <col min="6" max="6" width="7.57421875" style="87" customWidth="1"/>
    <col min="7" max="7" width="9.140625" style="89" customWidth="1"/>
    <col min="8" max="16384" width="9.140625" style="87" customWidth="1"/>
  </cols>
  <sheetData>
    <row r="1" spans="6:7" ht="15.75">
      <c r="F1" s="206" t="s">
        <v>112</v>
      </c>
      <c r="G1" s="154"/>
    </row>
    <row r="2" spans="2:9" ht="15.75">
      <c r="B2" s="283" t="s">
        <v>129</v>
      </c>
      <c r="C2" s="283"/>
      <c r="D2" s="283"/>
      <c r="E2" s="283"/>
      <c r="F2" s="283"/>
      <c r="G2" s="283"/>
      <c r="H2" s="283"/>
      <c r="I2" s="283"/>
    </row>
    <row r="3" ht="15.75">
      <c r="F3" s="153"/>
    </row>
    <row r="4" spans="2:9" ht="15.75">
      <c r="B4" s="281" t="s">
        <v>130</v>
      </c>
      <c r="C4" s="281"/>
      <c r="D4" s="281"/>
      <c r="E4" s="281"/>
      <c r="F4" s="281"/>
      <c r="G4" s="281"/>
      <c r="H4" s="281"/>
      <c r="I4" s="281"/>
    </row>
    <row r="5" spans="1:9" ht="15.75">
      <c r="A5" s="90"/>
      <c r="B5" s="282" t="s">
        <v>131</v>
      </c>
      <c r="C5" s="282"/>
      <c r="D5" s="282"/>
      <c r="E5" s="282"/>
      <c r="F5" s="282"/>
      <c r="G5" s="282"/>
      <c r="H5" s="282"/>
      <c r="I5" s="282"/>
    </row>
    <row r="6" ht="12.75">
      <c r="A6" s="90"/>
    </row>
    <row r="7" spans="1:6" ht="15.75" customHeight="1">
      <c r="A7" s="259" t="s">
        <v>123</v>
      </c>
      <c r="B7" s="259"/>
      <c r="C7" s="259"/>
      <c r="D7" s="259"/>
      <c r="E7" s="259"/>
      <c r="F7" s="259"/>
    </row>
    <row r="8" spans="1:6" ht="16.5" customHeight="1">
      <c r="A8" s="259" t="s">
        <v>76</v>
      </c>
      <c r="B8" s="259"/>
      <c r="C8" s="259"/>
      <c r="D8" s="259"/>
      <c r="E8" s="259"/>
      <c r="F8" s="259"/>
    </row>
    <row r="9" spans="1:6" ht="30" customHeight="1">
      <c r="A9" s="259" t="s">
        <v>87</v>
      </c>
      <c r="B9" s="259"/>
      <c r="C9" s="259"/>
      <c r="D9" s="259"/>
      <c r="E9" s="259"/>
      <c r="F9" s="259"/>
    </row>
    <row r="10" spans="1:6" ht="16.5" customHeight="1">
      <c r="A10" s="260" t="s">
        <v>125</v>
      </c>
      <c r="B10" s="260"/>
      <c r="C10" s="260"/>
      <c r="D10" s="260"/>
      <c r="E10" s="260"/>
      <c r="F10" s="260"/>
    </row>
    <row r="11" spans="1:2" ht="12.75">
      <c r="A11" s="90"/>
      <c r="B11" s="116"/>
    </row>
    <row r="12" spans="1:7" ht="12.75" customHeight="1">
      <c r="A12" s="261" t="s">
        <v>14</v>
      </c>
      <c r="B12" s="261" t="s">
        <v>16</v>
      </c>
      <c r="C12" s="266" t="s">
        <v>79</v>
      </c>
      <c r="D12" s="261" t="s">
        <v>80</v>
      </c>
      <c r="E12" s="261" t="s">
        <v>81</v>
      </c>
      <c r="F12" s="266" t="s">
        <v>79</v>
      </c>
      <c r="G12" s="136"/>
    </row>
    <row r="13" spans="1:7" ht="12.75" customHeight="1">
      <c r="A13" s="262"/>
      <c r="B13" s="262"/>
      <c r="C13" s="267"/>
      <c r="D13" s="262"/>
      <c r="E13" s="262"/>
      <c r="F13" s="267"/>
      <c r="G13" s="136"/>
    </row>
    <row r="14" spans="1:7" ht="12.75">
      <c r="A14" s="262"/>
      <c r="B14" s="262"/>
      <c r="C14" s="267"/>
      <c r="D14" s="262"/>
      <c r="E14" s="262"/>
      <c r="F14" s="267"/>
      <c r="G14" s="136"/>
    </row>
    <row r="15" spans="1:7" ht="59.25" customHeight="1">
      <c r="A15" s="263"/>
      <c r="B15" s="263"/>
      <c r="C15" s="268"/>
      <c r="D15" s="263"/>
      <c r="E15" s="263"/>
      <c r="F15" s="268"/>
      <c r="G15" s="136"/>
    </row>
    <row r="16" spans="1:7" ht="12.75">
      <c r="A16" s="91">
        <v>1</v>
      </c>
      <c r="B16" s="91">
        <v>2</v>
      </c>
      <c r="C16" s="93">
        <v>3</v>
      </c>
      <c r="D16" s="92">
        <v>4</v>
      </c>
      <c r="E16" s="92">
        <v>5</v>
      </c>
      <c r="F16" s="92">
        <v>3</v>
      </c>
      <c r="G16" s="136"/>
    </row>
    <row r="17" spans="1:7" ht="12.75">
      <c r="A17" s="94">
        <v>1</v>
      </c>
      <c r="B17" s="95" t="s">
        <v>28</v>
      </c>
      <c r="C17" s="93"/>
      <c r="D17" s="92"/>
      <c r="E17" s="92"/>
      <c r="F17" s="92"/>
      <c r="G17" s="136"/>
    </row>
    <row r="18" spans="1:7" ht="12.75">
      <c r="A18" s="96" t="s">
        <v>17</v>
      </c>
      <c r="B18" s="97" t="s">
        <v>37</v>
      </c>
      <c r="C18" s="119">
        <f aca="true" t="shared" si="0" ref="C18:C25">F18*10000</f>
        <v>18700</v>
      </c>
      <c r="D18" s="100">
        <f>прейРБ!G18</f>
        <v>0</v>
      </c>
      <c r="E18" s="98">
        <f aca="true" t="shared" si="1" ref="E18:E25">C18+D18</f>
        <v>18700</v>
      </c>
      <c r="F18" s="135">
        <v>1.87</v>
      </c>
      <c r="G18" s="134"/>
    </row>
    <row r="19" spans="1:7" ht="26.25" customHeight="1">
      <c r="A19" s="96" t="s">
        <v>18</v>
      </c>
      <c r="B19" s="102" t="s">
        <v>38</v>
      </c>
      <c r="C19" s="119">
        <f t="shared" si="0"/>
        <v>28000</v>
      </c>
      <c r="D19" s="100">
        <f>прейРБ!G19</f>
        <v>0</v>
      </c>
      <c r="E19" s="98">
        <f t="shared" si="1"/>
        <v>28000</v>
      </c>
      <c r="F19" s="135">
        <v>2.8</v>
      </c>
      <c r="G19" s="134"/>
    </row>
    <row r="20" spans="1:7" ht="15.75" customHeight="1">
      <c r="A20" s="96" t="s">
        <v>19</v>
      </c>
      <c r="B20" s="102" t="s">
        <v>39</v>
      </c>
      <c r="C20" s="119">
        <f t="shared" si="0"/>
        <v>37700</v>
      </c>
      <c r="D20" s="100">
        <f>прейРБ!G20</f>
        <v>0</v>
      </c>
      <c r="E20" s="98">
        <f t="shared" si="1"/>
        <v>37700</v>
      </c>
      <c r="F20" s="135">
        <v>3.77</v>
      </c>
      <c r="G20" s="134"/>
    </row>
    <row r="21" spans="1:7" ht="15" customHeight="1">
      <c r="A21" s="96" t="s">
        <v>20</v>
      </c>
      <c r="B21" s="103" t="s">
        <v>40</v>
      </c>
      <c r="C21" s="119">
        <f t="shared" si="0"/>
        <v>37700</v>
      </c>
      <c r="D21" s="100">
        <f>прейРБ!G21</f>
        <v>0</v>
      </c>
      <c r="E21" s="98">
        <f t="shared" si="1"/>
        <v>37700</v>
      </c>
      <c r="F21" s="135">
        <v>3.77</v>
      </c>
      <c r="G21" s="134"/>
    </row>
    <row r="22" spans="1:7" ht="15" customHeight="1">
      <c r="A22" s="96" t="s">
        <v>29</v>
      </c>
      <c r="B22" s="103" t="s">
        <v>41</v>
      </c>
      <c r="C22" s="119">
        <f t="shared" si="0"/>
        <v>37700</v>
      </c>
      <c r="D22" s="100">
        <f>прейРБ!G22</f>
        <v>0.05</v>
      </c>
      <c r="E22" s="98">
        <f t="shared" si="1"/>
        <v>37700.05</v>
      </c>
      <c r="F22" s="135">
        <v>3.77</v>
      </c>
      <c r="G22" s="134"/>
    </row>
    <row r="23" spans="1:7" ht="15" customHeight="1">
      <c r="A23" s="96" t="s">
        <v>26</v>
      </c>
      <c r="B23" s="103" t="s">
        <v>42</v>
      </c>
      <c r="C23" s="119">
        <f t="shared" si="0"/>
        <v>37700</v>
      </c>
      <c r="D23" s="100">
        <f>прейРБ!G23</f>
        <v>0.05</v>
      </c>
      <c r="E23" s="98">
        <f t="shared" si="1"/>
        <v>37700.05</v>
      </c>
      <c r="F23" s="135">
        <v>3.77</v>
      </c>
      <c r="G23" s="134"/>
    </row>
    <row r="24" spans="1:7" ht="15.75" customHeight="1">
      <c r="A24" s="96" t="s">
        <v>27</v>
      </c>
      <c r="B24" s="97" t="s">
        <v>43</v>
      </c>
      <c r="C24" s="119">
        <f t="shared" si="0"/>
        <v>18700</v>
      </c>
      <c r="D24" s="100">
        <f>прейРБ!G24</f>
        <v>0</v>
      </c>
      <c r="E24" s="98">
        <f t="shared" si="1"/>
        <v>18700</v>
      </c>
      <c r="F24" s="135">
        <v>1.87</v>
      </c>
      <c r="G24" s="134"/>
    </row>
    <row r="25" spans="1:7" ht="15.75" customHeight="1">
      <c r="A25" s="96" t="s">
        <v>30</v>
      </c>
      <c r="B25" s="103" t="s">
        <v>44</v>
      </c>
      <c r="C25" s="119">
        <f t="shared" si="0"/>
        <v>18700</v>
      </c>
      <c r="D25" s="100">
        <f>прейРБ!G25</f>
        <v>0</v>
      </c>
      <c r="E25" s="98">
        <f t="shared" si="1"/>
        <v>18700</v>
      </c>
      <c r="F25" s="135">
        <v>1.87</v>
      </c>
      <c r="G25" s="134"/>
    </row>
    <row r="26" spans="1:7" ht="18" customHeight="1">
      <c r="A26" s="104" t="s">
        <v>99</v>
      </c>
      <c r="B26" s="105" t="s">
        <v>31</v>
      </c>
      <c r="C26" s="119"/>
      <c r="D26" s="100"/>
      <c r="E26" s="98"/>
      <c r="F26" s="135"/>
      <c r="G26" s="134"/>
    </row>
    <row r="27" spans="1:7" ht="12.75">
      <c r="A27" s="96" t="s">
        <v>21</v>
      </c>
      <c r="B27" s="103" t="s">
        <v>45</v>
      </c>
      <c r="C27" s="119">
        <f>F27*10000</f>
        <v>18700</v>
      </c>
      <c r="D27" s="100">
        <f>прейРБ!G27</f>
        <v>0</v>
      </c>
      <c r="E27" s="98">
        <f>C27+D27</f>
        <v>18700</v>
      </c>
      <c r="F27" s="135">
        <v>1.87</v>
      </c>
      <c r="G27" s="134"/>
    </row>
    <row r="28" spans="1:7" ht="12.75">
      <c r="A28" s="96" t="s">
        <v>22</v>
      </c>
      <c r="B28" s="103" t="s">
        <v>46</v>
      </c>
      <c r="C28" s="119">
        <f>F28*10000</f>
        <v>18700</v>
      </c>
      <c r="D28" s="100">
        <f>прейРБ!G28</f>
        <v>0</v>
      </c>
      <c r="E28" s="98">
        <f>C28+D28</f>
        <v>18700</v>
      </c>
      <c r="F28" s="135">
        <v>1.87</v>
      </c>
      <c r="G28" s="134"/>
    </row>
    <row r="29" spans="1:7" ht="25.5">
      <c r="A29" s="106" t="s">
        <v>23</v>
      </c>
      <c r="B29" s="107" t="s">
        <v>47</v>
      </c>
      <c r="C29" s="119">
        <f>F29*10000</f>
        <v>18700</v>
      </c>
      <c r="D29" s="100">
        <f>прейРБ!G29</f>
        <v>0</v>
      </c>
      <c r="E29" s="98">
        <f>C29+D29</f>
        <v>18700</v>
      </c>
      <c r="F29" s="135">
        <v>1.87</v>
      </c>
      <c r="G29" s="134"/>
    </row>
    <row r="30" spans="1:7" ht="15" customHeight="1">
      <c r="A30" s="104">
        <v>3</v>
      </c>
      <c r="B30" s="264" t="s">
        <v>32</v>
      </c>
      <c r="C30" s="265"/>
      <c r="D30" s="265"/>
      <c r="E30" s="265"/>
      <c r="F30" s="265"/>
      <c r="G30" s="134"/>
    </row>
    <row r="31" spans="1:7" ht="12.75">
      <c r="A31" s="96" t="s">
        <v>24</v>
      </c>
      <c r="B31" s="103" t="s">
        <v>48</v>
      </c>
      <c r="C31" s="119">
        <f>F31*10000</f>
        <v>37700</v>
      </c>
      <c r="D31" s="100">
        <f>прейРБ!G31</f>
        <v>0.1</v>
      </c>
      <c r="E31" s="98">
        <f>C31+D31</f>
        <v>37700.1</v>
      </c>
      <c r="F31" s="135">
        <v>3.77</v>
      </c>
      <c r="G31" s="134"/>
    </row>
    <row r="32" spans="1:7" ht="12.75">
      <c r="A32" s="96" t="s">
        <v>25</v>
      </c>
      <c r="B32" s="103" t="s">
        <v>49</v>
      </c>
      <c r="C32" s="119">
        <f>F32*10000</f>
        <v>37700</v>
      </c>
      <c r="D32" s="100">
        <f>прейРБ!G32</f>
        <v>0.05</v>
      </c>
      <c r="E32" s="98">
        <f>C32+D32</f>
        <v>37700.05</v>
      </c>
      <c r="F32" s="135">
        <v>3.77</v>
      </c>
      <c r="G32" s="134"/>
    </row>
    <row r="33" spans="1:7" ht="12.75">
      <c r="A33" s="104">
        <v>4</v>
      </c>
      <c r="B33" s="105" t="s">
        <v>33</v>
      </c>
      <c r="C33" s="119">
        <f>F33*10000</f>
        <v>0</v>
      </c>
      <c r="D33" s="100"/>
      <c r="E33" s="98"/>
      <c r="F33" s="135"/>
      <c r="G33" s="134"/>
    </row>
    <row r="34" spans="1:7" ht="16.5" customHeight="1">
      <c r="A34" s="96" t="s">
        <v>34</v>
      </c>
      <c r="B34" s="103" t="s">
        <v>50</v>
      </c>
      <c r="C34" s="119">
        <f>F34*10000</f>
        <v>18700</v>
      </c>
      <c r="D34" s="100">
        <f>прейРБ!G34</f>
        <v>0</v>
      </c>
      <c r="E34" s="98">
        <f>C34+D34</f>
        <v>18700</v>
      </c>
      <c r="F34" s="135">
        <v>1.87</v>
      </c>
      <c r="G34" s="134"/>
    </row>
    <row r="35" spans="1:7" ht="12.75">
      <c r="A35" s="104">
        <v>7</v>
      </c>
      <c r="B35" s="105" t="s">
        <v>35</v>
      </c>
      <c r="C35" s="119"/>
      <c r="D35" s="100"/>
      <c r="E35" s="98"/>
      <c r="F35" s="135"/>
      <c r="G35" s="134"/>
    </row>
    <row r="36" spans="1:7" ht="15.75" customHeight="1">
      <c r="A36" s="96" t="s">
        <v>36</v>
      </c>
      <c r="B36" s="103" t="s">
        <v>51</v>
      </c>
      <c r="C36" s="119">
        <f>F36*10000</f>
        <v>37700</v>
      </c>
      <c r="D36" s="100">
        <f>прейРБ!G36</f>
        <v>1.8</v>
      </c>
      <c r="E36" s="98">
        <f>C36+D36</f>
        <v>37701.8</v>
      </c>
      <c r="F36" s="135">
        <v>3.77</v>
      </c>
      <c r="G36" s="134"/>
    </row>
    <row r="37" spans="1:7" ht="19.5" customHeight="1">
      <c r="A37" s="104" t="s">
        <v>99</v>
      </c>
      <c r="B37" s="108" t="s">
        <v>31</v>
      </c>
      <c r="C37" s="119"/>
      <c r="D37" s="93"/>
      <c r="E37" s="98"/>
      <c r="F37" s="135"/>
      <c r="G37" s="134"/>
    </row>
    <row r="38" spans="1:7" ht="26.25" customHeight="1">
      <c r="A38" s="92" t="s">
        <v>94</v>
      </c>
      <c r="B38" s="97" t="s">
        <v>95</v>
      </c>
      <c r="C38" s="119">
        <f>F38*10000</f>
        <v>15700</v>
      </c>
      <c r="D38" s="93">
        <f>округ!F37</f>
        <v>0</v>
      </c>
      <c r="E38" s="98">
        <f>C38+D38</f>
        <v>15700</v>
      </c>
      <c r="F38" s="135">
        <v>1.57</v>
      </c>
      <c r="G38" s="134"/>
    </row>
    <row r="39" spans="1:7" ht="25.5">
      <c r="A39" s="110" t="s">
        <v>96</v>
      </c>
      <c r="B39" s="111" t="s">
        <v>97</v>
      </c>
      <c r="C39" s="119">
        <f>F39*10000</f>
        <v>15700</v>
      </c>
      <c r="D39" s="93">
        <f>округ!F38</f>
        <v>0</v>
      </c>
      <c r="E39" s="98">
        <f>C39+D39</f>
        <v>15700</v>
      </c>
      <c r="F39" s="135">
        <v>1.57</v>
      </c>
      <c r="G39" s="134"/>
    </row>
    <row r="40" spans="1:5" ht="12.75">
      <c r="A40" s="121"/>
      <c r="B40" s="122"/>
      <c r="C40" s="115"/>
      <c r="D40" s="123"/>
      <c r="E40" s="45"/>
    </row>
    <row r="42" spans="1:6" ht="15.75" customHeight="1">
      <c r="A42" s="269" t="s">
        <v>104</v>
      </c>
      <c r="B42" s="269"/>
      <c r="C42" s="269"/>
      <c r="D42" s="269"/>
      <c r="E42" s="269"/>
      <c r="F42" s="269"/>
    </row>
  </sheetData>
  <sheetProtection/>
  <mergeCells count="15">
    <mergeCell ref="A42:F42"/>
    <mergeCell ref="D12:D15"/>
    <mergeCell ref="A12:A15"/>
    <mergeCell ref="E12:E15"/>
    <mergeCell ref="B2:I2"/>
    <mergeCell ref="B4:I4"/>
    <mergeCell ref="B5:I5"/>
    <mergeCell ref="A8:F8"/>
    <mergeCell ref="A10:F10"/>
    <mergeCell ref="B12:B15"/>
    <mergeCell ref="A7:F7"/>
    <mergeCell ref="B30:F30"/>
    <mergeCell ref="A9:F9"/>
    <mergeCell ref="C12:C15"/>
    <mergeCell ref="F12:F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zoomScalePageLayoutView="0" workbookViewId="0" topLeftCell="A1">
      <selection activeCell="K1" sqref="B1:M5"/>
    </sheetView>
  </sheetViews>
  <sheetFormatPr defaultColWidth="9.140625" defaultRowHeight="12.75"/>
  <cols>
    <col min="1" max="1" width="5.00390625" style="87" customWidth="1"/>
    <col min="2" max="2" width="33.8515625" style="87" customWidth="1"/>
    <col min="3" max="3" width="8.28125" style="89" hidden="1" customWidth="1"/>
    <col min="4" max="4" width="10.28125" style="87" hidden="1" customWidth="1"/>
    <col min="5" max="5" width="10.421875" style="87" hidden="1" customWidth="1"/>
    <col min="6" max="6" width="8.421875" style="87" customWidth="1"/>
    <col min="7" max="7" width="9.140625" style="89" customWidth="1"/>
    <col min="8" max="16384" width="9.140625" style="87" customWidth="1"/>
  </cols>
  <sheetData>
    <row r="1" spans="2:11" ht="15.75">
      <c r="B1" s="284"/>
      <c r="C1" s="284"/>
      <c r="D1" s="284"/>
      <c r="E1" s="284"/>
      <c r="F1" s="284"/>
      <c r="G1" s="284"/>
      <c r="H1" s="284"/>
      <c r="I1" s="284"/>
      <c r="J1" s="206" t="s">
        <v>112</v>
      </c>
      <c r="K1" s="154"/>
    </row>
    <row r="2" spans="6:13" ht="15.75">
      <c r="F2" s="283" t="s">
        <v>129</v>
      </c>
      <c r="G2" s="283"/>
      <c r="H2" s="283"/>
      <c r="I2" s="283"/>
      <c r="J2" s="283"/>
      <c r="K2" s="283"/>
      <c r="L2" s="283"/>
      <c r="M2" s="283"/>
    </row>
    <row r="3" spans="2:11" ht="15.75">
      <c r="B3" s="284"/>
      <c r="C3" s="284"/>
      <c r="D3" s="284"/>
      <c r="E3" s="284"/>
      <c r="F3" s="284"/>
      <c r="G3" s="284"/>
      <c r="H3" s="284"/>
      <c r="I3" s="284"/>
      <c r="J3" s="153"/>
      <c r="K3" s="89"/>
    </row>
    <row r="4" spans="6:13" ht="15.75">
      <c r="F4" s="281" t="s">
        <v>130</v>
      </c>
      <c r="G4" s="281"/>
      <c r="H4" s="281"/>
      <c r="I4" s="281"/>
      <c r="J4" s="281"/>
      <c r="K4" s="281"/>
      <c r="L4" s="281"/>
      <c r="M4" s="281"/>
    </row>
    <row r="5" spans="1:13" ht="15.75">
      <c r="A5" s="90"/>
      <c r="F5" s="282" t="s">
        <v>131</v>
      </c>
      <c r="G5" s="282"/>
      <c r="H5" s="282"/>
      <c r="I5" s="282"/>
      <c r="J5" s="282"/>
      <c r="K5" s="282"/>
      <c r="L5" s="282"/>
      <c r="M5" s="282"/>
    </row>
    <row r="6" ht="12.75">
      <c r="A6" s="90"/>
    </row>
    <row r="7" spans="1:6" ht="16.5" customHeight="1">
      <c r="A7" s="259" t="s">
        <v>122</v>
      </c>
      <c r="B7" s="259"/>
      <c r="C7" s="259"/>
      <c r="D7" s="259"/>
      <c r="E7" s="259"/>
      <c r="F7" s="259"/>
    </row>
    <row r="8" spans="1:6" ht="12.75" customHeight="1">
      <c r="A8" s="259" t="s">
        <v>76</v>
      </c>
      <c r="B8" s="259"/>
      <c r="C8" s="259"/>
      <c r="D8" s="259"/>
      <c r="E8" s="259"/>
      <c r="F8" s="259"/>
    </row>
    <row r="9" spans="1:6" ht="29.25" customHeight="1">
      <c r="A9" s="259" t="s">
        <v>113</v>
      </c>
      <c r="B9" s="259"/>
      <c r="C9" s="259"/>
      <c r="D9" s="259"/>
      <c r="E9" s="259"/>
      <c r="F9" s="259"/>
    </row>
    <row r="10" spans="1:6" ht="16.5" customHeight="1">
      <c r="A10" s="260" t="s">
        <v>125</v>
      </c>
      <c r="B10" s="260"/>
      <c r="C10" s="260"/>
      <c r="D10" s="260"/>
      <c r="E10" s="260"/>
      <c r="F10" s="260"/>
    </row>
    <row r="11" spans="1:2" ht="12.75">
      <c r="A11" s="90"/>
      <c r="B11" s="116"/>
    </row>
    <row r="12" spans="1:6" ht="12.75" customHeight="1">
      <c r="A12" s="261" t="s">
        <v>14</v>
      </c>
      <c r="B12" s="261" t="s">
        <v>16</v>
      </c>
      <c r="C12" s="266" t="s">
        <v>79</v>
      </c>
      <c r="D12" s="261" t="s">
        <v>80</v>
      </c>
      <c r="E12" s="261" t="s">
        <v>81</v>
      </c>
      <c r="F12" s="266" t="s">
        <v>79</v>
      </c>
    </row>
    <row r="13" spans="1:6" ht="12.75" customHeight="1">
      <c r="A13" s="262"/>
      <c r="B13" s="262"/>
      <c r="C13" s="267"/>
      <c r="D13" s="262"/>
      <c r="E13" s="262"/>
      <c r="F13" s="267"/>
    </row>
    <row r="14" spans="1:6" ht="12.75">
      <c r="A14" s="262"/>
      <c r="B14" s="262"/>
      <c r="C14" s="267"/>
      <c r="D14" s="262"/>
      <c r="E14" s="262"/>
      <c r="F14" s="267"/>
    </row>
    <row r="15" spans="1:6" ht="50.25" customHeight="1">
      <c r="A15" s="263"/>
      <c r="B15" s="263"/>
      <c r="C15" s="268"/>
      <c r="D15" s="263"/>
      <c r="E15" s="263"/>
      <c r="F15" s="268"/>
    </row>
    <row r="16" spans="1:6" ht="12.75">
      <c r="A16" s="91">
        <v>1</v>
      </c>
      <c r="B16" s="91">
        <v>2</v>
      </c>
      <c r="C16" s="93">
        <v>3</v>
      </c>
      <c r="D16" s="92">
        <v>4</v>
      </c>
      <c r="E16" s="92">
        <v>5</v>
      </c>
      <c r="F16" s="92">
        <v>3</v>
      </c>
    </row>
    <row r="17" spans="1:6" ht="12.75">
      <c r="A17" s="94">
        <v>1</v>
      </c>
      <c r="B17" s="95" t="s">
        <v>28</v>
      </c>
      <c r="C17" s="93"/>
      <c r="D17" s="92"/>
      <c r="E17" s="92"/>
      <c r="F17" s="92"/>
    </row>
    <row r="18" spans="1:7" ht="12.75">
      <c r="A18" s="96" t="s">
        <v>17</v>
      </c>
      <c r="B18" s="97" t="s">
        <v>37</v>
      </c>
      <c r="C18" s="119">
        <f>F18*10000</f>
        <v>15900</v>
      </c>
      <c r="D18" s="100">
        <f>прейРБ!G18</f>
        <v>0</v>
      </c>
      <c r="E18" s="98">
        <f aca="true" t="shared" si="0" ref="E18:E25">C18+D18</f>
        <v>15900</v>
      </c>
      <c r="F18" s="135">
        <v>1.59</v>
      </c>
      <c r="G18" s="134"/>
    </row>
    <row r="19" spans="1:7" ht="27" customHeight="1">
      <c r="A19" s="96" t="s">
        <v>18</v>
      </c>
      <c r="B19" s="102" t="s">
        <v>38</v>
      </c>
      <c r="C19" s="119">
        <f aca="true" t="shared" si="1" ref="C19:C39">F19*10000</f>
        <v>23800</v>
      </c>
      <c r="D19" s="100">
        <f>прейРБ!G19</f>
        <v>0</v>
      </c>
      <c r="E19" s="98">
        <f t="shared" si="0"/>
        <v>23800</v>
      </c>
      <c r="F19" s="135">
        <v>2.38</v>
      </c>
      <c r="G19" s="134"/>
    </row>
    <row r="20" spans="1:7" ht="12.75">
      <c r="A20" s="96" t="s">
        <v>19</v>
      </c>
      <c r="B20" s="102" t="s">
        <v>39</v>
      </c>
      <c r="C20" s="119">
        <f t="shared" si="1"/>
        <v>32000</v>
      </c>
      <c r="D20" s="100">
        <f>прейРБ!G20</f>
        <v>0</v>
      </c>
      <c r="E20" s="98">
        <f t="shared" si="0"/>
        <v>32000</v>
      </c>
      <c r="F20" s="135">
        <v>3.2</v>
      </c>
      <c r="G20" s="134"/>
    </row>
    <row r="21" spans="1:7" ht="12.75">
      <c r="A21" s="96" t="s">
        <v>20</v>
      </c>
      <c r="B21" s="103" t="s">
        <v>40</v>
      </c>
      <c r="C21" s="119">
        <f t="shared" si="1"/>
        <v>32000</v>
      </c>
      <c r="D21" s="100">
        <f>прейРБ!G21</f>
        <v>0</v>
      </c>
      <c r="E21" s="98">
        <f t="shared" si="0"/>
        <v>32000</v>
      </c>
      <c r="F21" s="135">
        <v>3.2</v>
      </c>
      <c r="G21" s="134"/>
    </row>
    <row r="22" spans="1:7" ht="12.75">
      <c r="A22" s="96" t="s">
        <v>29</v>
      </c>
      <c r="B22" s="103" t="s">
        <v>41</v>
      </c>
      <c r="C22" s="119">
        <f t="shared" si="1"/>
        <v>32000</v>
      </c>
      <c r="D22" s="100">
        <f>прейРБ!G22</f>
        <v>0.05</v>
      </c>
      <c r="E22" s="98">
        <f t="shared" si="0"/>
        <v>32000.05</v>
      </c>
      <c r="F22" s="135">
        <v>3.2</v>
      </c>
      <c r="G22" s="134"/>
    </row>
    <row r="23" spans="1:7" ht="12.75">
      <c r="A23" s="96" t="s">
        <v>26</v>
      </c>
      <c r="B23" s="103" t="s">
        <v>42</v>
      </c>
      <c r="C23" s="119">
        <f t="shared" si="1"/>
        <v>32000</v>
      </c>
      <c r="D23" s="100">
        <f>прейРБ!G23</f>
        <v>0.05</v>
      </c>
      <c r="E23" s="98">
        <f t="shared" si="0"/>
        <v>32000.05</v>
      </c>
      <c r="F23" s="135">
        <v>3.2</v>
      </c>
      <c r="G23" s="134"/>
    </row>
    <row r="24" spans="1:7" ht="12.75">
      <c r="A24" s="96" t="s">
        <v>27</v>
      </c>
      <c r="B24" s="97" t="s">
        <v>43</v>
      </c>
      <c r="C24" s="119">
        <f t="shared" si="1"/>
        <v>15900</v>
      </c>
      <c r="D24" s="100">
        <f>прейРБ!G24</f>
        <v>0</v>
      </c>
      <c r="E24" s="98">
        <f t="shared" si="0"/>
        <v>15900</v>
      </c>
      <c r="F24" s="135">
        <v>1.59</v>
      </c>
      <c r="G24" s="134"/>
    </row>
    <row r="25" spans="1:7" ht="12.75">
      <c r="A25" s="96" t="s">
        <v>30</v>
      </c>
      <c r="B25" s="103" t="s">
        <v>44</v>
      </c>
      <c r="C25" s="119">
        <f t="shared" si="1"/>
        <v>15900</v>
      </c>
      <c r="D25" s="100">
        <f>прейРБ!G25</f>
        <v>0</v>
      </c>
      <c r="E25" s="98">
        <f t="shared" si="0"/>
        <v>15900</v>
      </c>
      <c r="F25" s="135">
        <v>1.59</v>
      </c>
      <c r="G25" s="134"/>
    </row>
    <row r="26" spans="1:7" ht="12.75">
      <c r="A26" s="104" t="s">
        <v>99</v>
      </c>
      <c r="B26" s="105" t="s">
        <v>31</v>
      </c>
      <c r="C26" s="119"/>
      <c r="D26" s="100"/>
      <c r="E26" s="98"/>
      <c r="F26" s="135"/>
      <c r="G26" s="134"/>
    </row>
    <row r="27" spans="1:7" ht="12.75">
      <c r="A27" s="96" t="s">
        <v>21</v>
      </c>
      <c r="B27" s="103" t="s">
        <v>45</v>
      </c>
      <c r="C27" s="119">
        <f t="shared" si="1"/>
        <v>15900</v>
      </c>
      <c r="D27" s="100">
        <f>прейРБ!G27</f>
        <v>0</v>
      </c>
      <c r="E27" s="98">
        <f>C27+D27</f>
        <v>15900</v>
      </c>
      <c r="F27" s="135">
        <v>1.59</v>
      </c>
      <c r="G27" s="134"/>
    </row>
    <row r="28" spans="1:7" ht="12.75">
      <c r="A28" s="96" t="s">
        <v>22</v>
      </c>
      <c r="B28" s="103" t="s">
        <v>46</v>
      </c>
      <c r="C28" s="119">
        <f t="shared" si="1"/>
        <v>15900</v>
      </c>
      <c r="D28" s="100">
        <f>прейРБ!G28</f>
        <v>0</v>
      </c>
      <c r="E28" s="98">
        <f>C28+D28</f>
        <v>15900</v>
      </c>
      <c r="F28" s="135">
        <v>1.59</v>
      </c>
      <c r="G28" s="134"/>
    </row>
    <row r="29" spans="1:7" ht="25.5">
      <c r="A29" s="106" t="s">
        <v>23</v>
      </c>
      <c r="B29" s="107" t="s">
        <v>47</v>
      </c>
      <c r="C29" s="119">
        <f t="shared" si="1"/>
        <v>15900</v>
      </c>
      <c r="D29" s="100">
        <f>прейРБ!G29</f>
        <v>0</v>
      </c>
      <c r="E29" s="98">
        <f>C29+D29</f>
        <v>15900</v>
      </c>
      <c r="F29" s="135">
        <v>1.59</v>
      </c>
      <c r="G29" s="134"/>
    </row>
    <row r="30" spans="1:7" ht="18.75" customHeight="1">
      <c r="A30" s="104">
        <v>3</v>
      </c>
      <c r="B30" s="264" t="s">
        <v>32</v>
      </c>
      <c r="C30" s="265"/>
      <c r="D30" s="265"/>
      <c r="E30" s="265"/>
      <c r="F30" s="270"/>
      <c r="G30" s="134"/>
    </row>
    <row r="31" spans="1:7" ht="12.75">
      <c r="A31" s="96" t="s">
        <v>24</v>
      </c>
      <c r="B31" s="103" t="s">
        <v>48</v>
      </c>
      <c r="C31" s="119">
        <f t="shared" si="1"/>
        <v>32000</v>
      </c>
      <c r="D31" s="100">
        <f>прейРБ!G31</f>
        <v>0.1</v>
      </c>
      <c r="E31" s="98">
        <f>C31+D31</f>
        <v>32000.1</v>
      </c>
      <c r="F31" s="135">
        <v>3.2</v>
      </c>
      <c r="G31" s="134"/>
    </row>
    <row r="32" spans="1:7" ht="12.75">
      <c r="A32" s="96" t="s">
        <v>25</v>
      </c>
      <c r="B32" s="103" t="s">
        <v>49</v>
      </c>
      <c r="C32" s="119">
        <f t="shared" si="1"/>
        <v>32000</v>
      </c>
      <c r="D32" s="100">
        <f>прейРБ!G32</f>
        <v>0.05</v>
      </c>
      <c r="E32" s="98">
        <f>C32+D32</f>
        <v>32000.05</v>
      </c>
      <c r="F32" s="135">
        <v>3.2</v>
      </c>
      <c r="G32" s="134"/>
    </row>
    <row r="33" spans="1:7" ht="12.75">
      <c r="A33" s="104">
        <v>4</v>
      </c>
      <c r="B33" s="105" t="s">
        <v>33</v>
      </c>
      <c r="C33" s="119"/>
      <c r="D33" s="100"/>
      <c r="E33" s="98"/>
      <c r="F33" s="135"/>
      <c r="G33" s="134"/>
    </row>
    <row r="34" spans="1:7" ht="12.75">
      <c r="A34" s="96" t="s">
        <v>34</v>
      </c>
      <c r="B34" s="103" t="s">
        <v>50</v>
      </c>
      <c r="C34" s="119">
        <f t="shared" si="1"/>
        <v>15900</v>
      </c>
      <c r="D34" s="100">
        <f>прейРБ!G34</f>
        <v>0</v>
      </c>
      <c r="E34" s="98">
        <f>C34+D34</f>
        <v>15900</v>
      </c>
      <c r="F34" s="135">
        <v>1.59</v>
      </c>
      <c r="G34" s="134"/>
    </row>
    <row r="35" spans="1:7" ht="12.75">
      <c r="A35" s="104">
        <v>7</v>
      </c>
      <c r="B35" s="105" t="s">
        <v>35</v>
      </c>
      <c r="C35" s="119"/>
      <c r="D35" s="100"/>
      <c r="E35" s="98"/>
      <c r="F35" s="135"/>
      <c r="G35" s="134"/>
    </row>
    <row r="36" spans="1:7" ht="25.5">
      <c r="A36" s="96" t="s">
        <v>36</v>
      </c>
      <c r="B36" s="103" t="s">
        <v>51</v>
      </c>
      <c r="C36" s="119">
        <f t="shared" si="1"/>
        <v>32000</v>
      </c>
      <c r="D36" s="100">
        <f>прейРБ!G36</f>
        <v>1.8</v>
      </c>
      <c r="E36" s="98">
        <f>C36+D36</f>
        <v>32001.8</v>
      </c>
      <c r="F36" s="135">
        <v>3.2</v>
      </c>
      <c r="G36" s="134"/>
    </row>
    <row r="37" spans="1:7" ht="12.75">
      <c r="A37" s="104" t="s">
        <v>99</v>
      </c>
      <c r="B37" s="108" t="s">
        <v>31</v>
      </c>
      <c r="C37" s="119"/>
      <c r="D37" s="100"/>
      <c r="E37" s="98"/>
      <c r="F37" s="135"/>
      <c r="G37" s="134"/>
    </row>
    <row r="38" spans="1:7" ht="25.5">
      <c r="A38" s="92" t="s">
        <v>94</v>
      </c>
      <c r="B38" s="97" t="s">
        <v>95</v>
      </c>
      <c r="C38" s="119">
        <f t="shared" si="1"/>
        <v>15800</v>
      </c>
      <c r="D38" s="100">
        <f>округ!F37</f>
        <v>0</v>
      </c>
      <c r="E38" s="98">
        <f>C38+D38</f>
        <v>15800</v>
      </c>
      <c r="F38" s="135">
        <v>1.58</v>
      </c>
      <c r="G38" s="134"/>
    </row>
    <row r="39" spans="1:7" ht="25.5">
      <c r="A39" s="110" t="s">
        <v>96</v>
      </c>
      <c r="B39" s="111" t="s">
        <v>97</v>
      </c>
      <c r="C39" s="119">
        <f t="shared" si="1"/>
        <v>15800</v>
      </c>
      <c r="D39" s="100">
        <f>округ!F38</f>
        <v>0</v>
      </c>
      <c r="E39" s="98">
        <f>C39+D39</f>
        <v>15800</v>
      </c>
      <c r="F39" s="135">
        <v>1.58</v>
      </c>
      <c r="G39" s="134"/>
    </row>
    <row r="40" spans="1:5" ht="12.75">
      <c r="A40" s="121"/>
      <c r="B40" s="122"/>
      <c r="C40" s="115"/>
      <c r="D40" s="123"/>
      <c r="E40" s="45"/>
    </row>
    <row r="41" spans="1:6" ht="15.75">
      <c r="A41" s="155"/>
      <c r="B41" s="155"/>
      <c r="C41" s="153"/>
      <c r="D41" s="155"/>
      <c r="E41" s="155"/>
      <c r="F41" s="155"/>
    </row>
    <row r="42" spans="1:6" ht="15.75">
      <c r="A42" s="157" t="s">
        <v>105</v>
      </c>
      <c r="B42" s="157"/>
      <c r="C42" s="153"/>
      <c r="D42" s="156" t="s">
        <v>83</v>
      </c>
      <c r="E42" s="155"/>
      <c r="F42" s="155"/>
    </row>
  </sheetData>
  <sheetProtection/>
  <mergeCells count="16">
    <mergeCell ref="B1:I1"/>
    <mergeCell ref="B3:I3"/>
    <mergeCell ref="A10:F10"/>
    <mergeCell ref="E12:E15"/>
    <mergeCell ref="A7:F7"/>
    <mergeCell ref="A8:F8"/>
    <mergeCell ref="A9:F9"/>
    <mergeCell ref="F2:M2"/>
    <mergeCell ref="F4:M4"/>
    <mergeCell ref="F5:M5"/>
    <mergeCell ref="B30:F30"/>
    <mergeCell ref="A12:A15"/>
    <mergeCell ref="F12:F15"/>
    <mergeCell ref="B12:B15"/>
    <mergeCell ref="C12:C15"/>
    <mergeCell ref="D12:D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3.7109375" style="87" customWidth="1"/>
    <col min="2" max="2" width="33.421875" style="40" customWidth="1"/>
    <col min="3" max="3" width="8.140625" style="89" hidden="1" customWidth="1"/>
    <col min="4" max="4" width="10.140625" style="87" hidden="1" customWidth="1"/>
    <col min="5" max="5" width="1.8515625" style="87" hidden="1" customWidth="1"/>
    <col min="6" max="6" width="10.57421875" style="87" hidden="1" customWidth="1"/>
    <col min="7" max="7" width="8.140625" style="87" customWidth="1"/>
    <col min="8" max="16384" width="9.140625" style="87" customWidth="1"/>
  </cols>
  <sheetData>
    <row r="1" spans="4:18" ht="15.75" customHeight="1">
      <c r="D1" s="89"/>
      <c r="F1" s="88"/>
      <c r="G1" s="154" t="s">
        <v>112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4:18" ht="15.75" customHeight="1">
      <c r="D2" s="89"/>
      <c r="F2" s="88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4:18" ht="15.75" customHeight="1">
      <c r="D3" s="89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4:18" ht="15.75" customHeight="1">
      <c r="D4" s="89"/>
      <c r="F4" s="88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4:18" ht="15.75" customHeight="1">
      <c r="D5" s="89"/>
      <c r="F5" s="88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4:18" ht="15.75" customHeight="1">
      <c r="D6" s="89"/>
      <c r="F6" s="88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7" ht="12.75">
      <c r="A7" s="271"/>
      <c r="B7" s="271"/>
      <c r="C7" s="271"/>
      <c r="D7" s="271"/>
      <c r="E7" s="271"/>
      <c r="F7" s="271"/>
      <c r="G7" s="147"/>
    </row>
    <row r="8" spans="1:7" ht="15.75">
      <c r="A8" s="259" t="s">
        <v>121</v>
      </c>
      <c r="B8" s="259"/>
      <c r="C8" s="259"/>
      <c r="D8" s="259"/>
      <c r="E8" s="259"/>
      <c r="F8" s="259"/>
      <c r="G8" s="259"/>
    </row>
    <row r="9" spans="1:7" ht="12.75" customHeight="1">
      <c r="A9" s="259" t="s">
        <v>76</v>
      </c>
      <c r="B9" s="259"/>
      <c r="C9" s="259"/>
      <c r="D9" s="259"/>
      <c r="E9" s="259"/>
      <c r="F9" s="259"/>
      <c r="G9" s="259"/>
    </row>
    <row r="10" spans="1:7" ht="12.75" customHeight="1">
      <c r="A10" s="259" t="s">
        <v>77</v>
      </c>
      <c r="B10" s="259"/>
      <c r="C10" s="259"/>
      <c r="D10" s="259"/>
      <c r="E10" s="259"/>
      <c r="F10" s="259"/>
      <c r="G10" s="259"/>
    </row>
    <row r="11" spans="1:9" ht="16.5" customHeight="1">
      <c r="A11" s="260" t="s">
        <v>124</v>
      </c>
      <c r="B11" s="260"/>
      <c r="C11" s="260"/>
      <c r="D11" s="260"/>
      <c r="E11" s="260"/>
      <c r="F11" s="260"/>
      <c r="G11" s="260"/>
      <c r="H11" s="40"/>
      <c r="I11" s="40"/>
    </row>
    <row r="12" spans="1:3" ht="12.75">
      <c r="A12" s="90"/>
      <c r="B12" s="124"/>
      <c r="C12" s="117"/>
    </row>
    <row r="13" spans="1:7" ht="12.75" customHeight="1">
      <c r="A13" s="261" t="s">
        <v>14</v>
      </c>
      <c r="B13" s="261" t="s">
        <v>16</v>
      </c>
      <c r="C13" s="266" t="s">
        <v>79</v>
      </c>
      <c r="D13" s="261" t="s">
        <v>80</v>
      </c>
      <c r="E13" s="272" t="s">
        <v>84</v>
      </c>
      <c r="F13" s="261" t="s">
        <v>81</v>
      </c>
      <c r="G13" s="273" t="s">
        <v>79</v>
      </c>
    </row>
    <row r="14" spans="1:7" ht="12.75" customHeight="1">
      <c r="A14" s="262"/>
      <c r="B14" s="262"/>
      <c r="C14" s="267"/>
      <c r="D14" s="262"/>
      <c r="E14" s="272"/>
      <c r="F14" s="262"/>
      <c r="G14" s="273"/>
    </row>
    <row r="15" spans="1:7" ht="12.75">
      <c r="A15" s="262"/>
      <c r="B15" s="262"/>
      <c r="C15" s="267"/>
      <c r="D15" s="262"/>
      <c r="E15" s="272"/>
      <c r="F15" s="262"/>
      <c r="G15" s="273"/>
    </row>
    <row r="16" spans="1:7" ht="39.75" customHeight="1">
      <c r="A16" s="263"/>
      <c r="B16" s="263"/>
      <c r="C16" s="268"/>
      <c r="D16" s="263"/>
      <c r="E16" s="272"/>
      <c r="F16" s="263"/>
      <c r="G16" s="273"/>
    </row>
    <row r="17" spans="1:7" ht="12.75">
      <c r="A17" s="91">
        <v>1</v>
      </c>
      <c r="B17" s="125">
        <v>2</v>
      </c>
      <c r="C17" s="93">
        <v>3</v>
      </c>
      <c r="D17" s="92">
        <v>4</v>
      </c>
      <c r="E17" s="91">
        <v>5</v>
      </c>
      <c r="F17" s="92">
        <v>5</v>
      </c>
      <c r="G17" s="92">
        <v>6</v>
      </c>
    </row>
    <row r="18" spans="1:7" ht="12.75">
      <c r="A18" s="94">
        <v>1</v>
      </c>
      <c r="B18" s="126" t="s">
        <v>28</v>
      </c>
      <c r="C18" s="93"/>
      <c r="D18" s="92"/>
      <c r="E18" s="91"/>
      <c r="F18" s="118"/>
      <c r="G18" s="118"/>
    </row>
    <row r="19" spans="1:8" ht="12.75">
      <c r="A19" s="96" t="s">
        <v>17</v>
      </c>
      <c r="B19" s="97" t="s">
        <v>37</v>
      </c>
      <c r="C19" s="119">
        <f>G19*10000</f>
        <v>41300</v>
      </c>
      <c r="D19" s="100">
        <f>прейРБ!G18</f>
        <v>0</v>
      </c>
      <c r="E19" s="120">
        <v>2.2</v>
      </c>
      <c r="F19" s="92">
        <f>C19+D19</f>
        <v>41300</v>
      </c>
      <c r="G19" s="135">
        <v>4.13</v>
      </c>
      <c r="H19" s="134"/>
    </row>
    <row r="20" spans="1:8" ht="27" customHeight="1">
      <c r="A20" s="96" t="s">
        <v>18</v>
      </c>
      <c r="B20" s="102" t="s">
        <v>38</v>
      </c>
      <c r="C20" s="119">
        <f aca="true" t="shared" si="0" ref="C20:C40">G20*10000</f>
        <v>62000</v>
      </c>
      <c r="D20" s="100">
        <f>прейРБ!G19</f>
        <v>0</v>
      </c>
      <c r="E20" s="120">
        <v>3.4</v>
      </c>
      <c r="F20" s="92">
        <f aca="true" t="shared" si="1" ref="F20:F40">C20+D20</f>
        <v>62000</v>
      </c>
      <c r="G20" s="135">
        <v>6.2</v>
      </c>
      <c r="H20" s="134"/>
    </row>
    <row r="21" spans="1:8" ht="25.5">
      <c r="A21" s="96" t="s">
        <v>19</v>
      </c>
      <c r="B21" s="102" t="s">
        <v>39</v>
      </c>
      <c r="C21" s="119">
        <f t="shared" si="0"/>
        <v>82700</v>
      </c>
      <c r="D21" s="100">
        <f>прейРБ!G20</f>
        <v>0</v>
      </c>
      <c r="E21" s="120">
        <v>4.5</v>
      </c>
      <c r="F21" s="92">
        <f t="shared" si="1"/>
        <v>82700</v>
      </c>
      <c r="G21" s="135">
        <v>8.27</v>
      </c>
      <c r="H21" s="134"/>
    </row>
    <row r="22" spans="1:8" ht="25.5">
      <c r="A22" s="96" t="s">
        <v>20</v>
      </c>
      <c r="B22" s="103" t="s">
        <v>40</v>
      </c>
      <c r="C22" s="119">
        <f t="shared" si="0"/>
        <v>82700</v>
      </c>
      <c r="D22" s="100">
        <f>прейРБ!G21</f>
        <v>0</v>
      </c>
      <c r="E22" s="120">
        <v>4.5</v>
      </c>
      <c r="F22" s="92">
        <f t="shared" si="1"/>
        <v>82700</v>
      </c>
      <c r="G22" s="135">
        <v>8.27</v>
      </c>
      <c r="H22" s="134"/>
    </row>
    <row r="23" spans="1:8" ht="20.25" customHeight="1">
      <c r="A23" s="96" t="s">
        <v>29</v>
      </c>
      <c r="B23" s="103" t="s">
        <v>41</v>
      </c>
      <c r="C23" s="119">
        <f t="shared" si="0"/>
        <v>82700</v>
      </c>
      <c r="D23" s="100">
        <f>прейРБ!G22</f>
        <v>0.05</v>
      </c>
      <c r="E23" s="120">
        <v>4.5</v>
      </c>
      <c r="F23" s="92">
        <f t="shared" si="1"/>
        <v>82700.05</v>
      </c>
      <c r="G23" s="135">
        <v>8.27</v>
      </c>
      <c r="H23" s="134"/>
    </row>
    <row r="24" spans="1:8" ht="18" customHeight="1">
      <c r="A24" s="96" t="s">
        <v>26</v>
      </c>
      <c r="B24" s="103" t="s">
        <v>42</v>
      </c>
      <c r="C24" s="119">
        <f t="shared" si="0"/>
        <v>82700</v>
      </c>
      <c r="D24" s="100">
        <f>прейРБ!G23</f>
        <v>0.05</v>
      </c>
      <c r="E24" s="120">
        <v>4.5</v>
      </c>
      <c r="F24" s="92">
        <f t="shared" si="1"/>
        <v>82700.05</v>
      </c>
      <c r="G24" s="135">
        <v>8.27</v>
      </c>
      <c r="H24" s="134"/>
    </row>
    <row r="25" spans="1:8" ht="17.25" customHeight="1">
      <c r="A25" s="96" t="s">
        <v>27</v>
      </c>
      <c r="B25" s="97" t="s">
        <v>43</v>
      </c>
      <c r="C25" s="119">
        <f t="shared" si="0"/>
        <v>41300</v>
      </c>
      <c r="D25" s="100">
        <f>прейРБ!G24</f>
        <v>0</v>
      </c>
      <c r="E25" s="120">
        <v>2.2</v>
      </c>
      <c r="F25" s="92">
        <f t="shared" si="1"/>
        <v>41300</v>
      </c>
      <c r="G25" s="135">
        <v>4.13</v>
      </c>
      <c r="H25" s="134"/>
    </row>
    <row r="26" spans="1:8" ht="22.5" customHeight="1">
      <c r="A26" s="96" t="s">
        <v>30</v>
      </c>
      <c r="B26" s="103" t="s">
        <v>44</v>
      </c>
      <c r="C26" s="119">
        <f t="shared" si="0"/>
        <v>41300</v>
      </c>
      <c r="D26" s="100">
        <f>прейРБ!G25</f>
        <v>0</v>
      </c>
      <c r="E26" s="120">
        <v>2.2</v>
      </c>
      <c r="F26" s="92">
        <f t="shared" si="1"/>
        <v>41300</v>
      </c>
      <c r="G26" s="135">
        <v>4.13</v>
      </c>
      <c r="H26" s="134"/>
    </row>
    <row r="27" spans="1:8" ht="12.75" customHeight="1">
      <c r="A27" s="104" t="s">
        <v>99</v>
      </c>
      <c r="B27" s="105" t="s">
        <v>31</v>
      </c>
      <c r="C27" s="119"/>
      <c r="D27" s="100"/>
      <c r="E27" s="120"/>
      <c r="F27" s="92"/>
      <c r="G27" s="135"/>
      <c r="H27" s="134"/>
    </row>
    <row r="28" spans="1:8" ht="12.75">
      <c r="A28" s="96" t="s">
        <v>21</v>
      </c>
      <c r="B28" s="103" t="s">
        <v>45</v>
      </c>
      <c r="C28" s="119">
        <f t="shared" si="0"/>
        <v>41300</v>
      </c>
      <c r="D28" s="100">
        <f>прейРБ!G27</f>
        <v>0</v>
      </c>
      <c r="E28" s="120">
        <v>2.2</v>
      </c>
      <c r="F28" s="92">
        <f t="shared" si="1"/>
        <v>41300</v>
      </c>
      <c r="G28" s="135">
        <v>4.13</v>
      </c>
      <c r="H28" s="134"/>
    </row>
    <row r="29" spans="1:8" ht="12.75">
      <c r="A29" s="96" t="s">
        <v>22</v>
      </c>
      <c r="B29" s="103" t="s">
        <v>46</v>
      </c>
      <c r="C29" s="119">
        <f t="shared" si="0"/>
        <v>41300</v>
      </c>
      <c r="D29" s="100">
        <f>прейРБ!G28</f>
        <v>0</v>
      </c>
      <c r="E29" s="120">
        <v>2.2</v>
      </c>
      <c r="F29" s="92">
        <f t="shared" si="1"/>
        <v>41300</v>
      </c>
      <c r="G29" s="135">
        <v>4.13</v>
      </c>
      <c r="H29" s="134"/>
    </row>
    <row r="30" spans="1:8" ht="25.5">
      <c r="A30" s="106" t="s">
        <v>23</v>
      </c>
      <c r="B30" s="107" t="s">
        <v>47</v>
      </c>
      <c r="C30" s="119">
        <f t="shared" si="0"/>
        <v>41300</v>
      </c>
      <c r="D30" s="100">
        <f>прейРБ!G29</f>
        <v>0</v>
      </c>
      <c r="E30" s="120">
        <v>2.2</v>
      </c>
      <c r="F30" s="92">
        <f t="shared" si="1"/>
        <v>41300</v>
      </c>
      <c r="G30" s="135">
        <v>4.13</v>
      </c>
      <c r="H30" s="134"/>
    </row>
    <row r="31" spans="1:8" ht="25.5">
      <c r="A31" s="104">
        <v>3</v>
      </c>
      <c r="B31" s="105" t="s">
        <v>32</v>
      </c>
      <c r="C31" s="119"/>
      <c r="D31" s="100"/>
      <c r="E31" s="120"/>
      <c r="F31" s="92"/>
      <c r="G31" s="135"/>
      <c r="H31" s="134"/>
    </row>
    <row r="32" spans="1:8" ht="12.75">
      <c r="A32" s="96" t="s">
        <v>24</v>
      </c>
      <c r="B32" s="103" t="s">
        <v>48</v>
      </c>
      <c r="C32" s="119">
        <f t="shared" si="0"/>
        <v>82700</v>
      </c>
      <c r="D32" s="100">
        <f>прейРБ!G31</f>
        <v>0.1</v>
      </c>
      <c r="E32" s="120">
        <v>4.5</v>
      </c>
      <c r="F32" s="92">
        <f t="shared" si="1"/>
        <v>82700.1</v>
      </c>
      <c r="G32" s="135">
        <v>8.27</v>
      </c>
      <c r="H32" s="134"/>
    </row>
    <row r="33" spans="1:8" ht="12.75">
      <c r="A33" s="96" t="s">
        <v>25</v>
      </c>
      <c r="B33" s="103" t="s">
        <v>49</v>
      </c>
      <c r="C33" s="119">
        <f t="shared" si="0"/>
        <v>82700</v>
      </c>
      <c r="D33" s="100">
        <f>прейРБ!G32</f>
        <v>0.05</v>
      </c>
      <c r="E33" s="120">
        <v>4.5</v>
      </c>
      <c r="F33" s="92">
        <f t="shared" si="1"/>
        <v>82700.05</v>
      </c>
      <c r="G33" s="135">
        <v>8.27</v>
      </c>
      <c r="H33" s="134"/>
    </row>
    <row r="34" spans="1:8" ht="12.75">
      <c r="A34" s="104">
        <v>4</v>
      </c>
      <c r="B34" s="105" t="s">
        <v>33</v>
      </c>
      <c r="C34" s="119"/>
      <c r="D34" s="100"/>
      <c r="E34" s="120"/>
      <c r="F34" s="92"/>
      <c r="G34" s="135"/>
      <c r="H34" s="134"/>
    </row>
    <row r="35" spans="1:8" ht="12.75">
      <c r="A35" s="96" t="s">
        <v>34</v>
      </c>
      <c r="B35" s="103" t="s">
        <v>50</v>
      </c>
      <c r="C35" s="119">
        <f t="shared" si="0"/>
        <v>41300</v>
      </c>
      <c r="D35" s="100">
        <f>прейРБ!G34</f>
        <v>0</v>
      </c>
      <c r="E35" s="120">
        <v>2.2</v>
      </c>
      <c r="F35" s="92">
        <f t="shared" si="1"/>
        <v>41300</v>
      </c>
      <c r="G35" s="135">
        <v>4.13</v>
      </c>
      <c r="H35" s="134"/>
    </row>
    <row r="36" spans="1:8" ht="12.75">
      <c r="A36" s="104">
        <v>7</v>
      </c>
      <c r="B36" s="105" t="s">
        <v>35</v>
      </c>
      <c r="C36" s="119"/>
      <c r="D36" s="100"/>
      <c r="E36" s="120"/>
      <c r="F36" s="92"/>
      <c r="G36" s="135"/>
      <c r="H36" s="134"/>
    </row>
    <row r="37" spans="1:8" ht="24" customHeight="1">
      <c r="A37" s="96" t="s">
        <v>36</v>
      </c>
      <c r="B37" s="103" t="s">
        <v>51</v>
      </c>
      <c r="C37" s="119">
        <f t="shared" si="0"/>
        <v>82700</v>
      </c>
      <c r="D37" s="100">
        <f>прейРБ!G36</f>
        <v>1.8</v>
      </c>
      <c r="E37" s="120">
        <v>4.5</v>
      </c>
      <c r="F37" s="92">
        <f t="shared" si="1"/>
        <v>82701.8</v>
      </c>
      <c r="G37" s="135">
        <v>8.27</v>
      </c>
      <c r="H37" s="134"/>
    </row>
    <row r="38" spans="1:8" ht="12.75" customHeight="1">
      <c r="A38" s="104" t="s">
        <v>99</v>
      </c>
      <c r="B38" s="108" t="s">
        <v>31</v>
      </c>
      <c r="C38" s="119"/>
      <c r="D38" s="93"/>
      <c r="E38" s="43"/>
      <c r="F38" s="92"/>
      <c r="G38" s="135"/>
      <c r="H38" s="134"/>
    </row>
    <row r="39" spans="1:8" ht="24" customHeight="1">
      <c r="A39" s="92" t="s">
        <v>94</v>
      </c>
      <c r="B39" s="97" t="s">
        <v>95</v>
      </c>
      <c r="C39" s="119">
        <f t="shared" si="0"/>
        <v>41300</v>
      </c>
      <c r="D39" s="93">
        <f>округ!F37</f>
        <v>0</v>
      </c>
      <c r="E39" s="43">
        <v>1.8</v>
      </c>
      <c r="F39" s="92">
        <f t="shared" si="1"/>
        <v>41300</v>
      </c>
      <c r="G39" s="135">
        <v>4.13</v>
      </c>
      <c r="H39" s="134"/>
    </row>
    <row r="40" spans="1:8" ht="25.5">
      <c r="A40" s="110" t="s">
        <v>96</v>
      </c>
      <c r="B40" s="111" t="s">
        <v>97</v>
      </c>
      <c r="C40" s="119">
        <f t="shared" si="0"/>
        <v>41300</v>
      </c>
      <c r="D40" s="93">
        <f>округ!F38</f>
        <v>0</v>
      </c>
      <c r="E40" s="43">
        <v>3.6</v>
      </c>
      <c r="F40" s="92">
        <f t="shared" si="1"/>
        <v>41300</v>
      </c>
      <c r="G40" s="135">
        <v>4.13</v>
      </c>
      <c r="H40" s="134"/>
    </row>
    <row r="41" spans="1:5" ht="12.75">
      <c r="A41" s="121"/>
      <c r="B41" s="122"/>
      <c r="C41" s="115"/>
      <c r="D41" s="123"/>
      <c r="E41" s="45"/>
    </row>
    <row r="42" ht="15.75" customHeight="1"/>
    <row r="43" spans="1:7" ht="15.75">
      <c r="A43" s="157" t="s">
        <v>106</v>
      </c>
      <c r="B43" s="157"/>
      <c r="C43" s="153"/>
      <c r="D43" s="156" t="s">
        <v>83</v>
      </c>
      <c r="E43" s="155"/>
      <c r="F43" s="155"/>
      <c r="G43" s="155"/>
    </row>
  </sheetData>
  <sheetProtection/>
  <mergeCells count="12">
    <mergeCell ref="C13:C16"/>
    <mergeCell ref="G13:G16"/>
    <mergeCell ref="A7:F7"/>
    <mergeCell ref="F13:F16"/>
    <mergeCell ref="A8:G8"/>
    <mergeCell ref="A9:G9"/>
    <mergeCell ref="A10:G10"/>
    <mergeCell ref="A11:G11"/>
    <mergeCell ref="D13:D16"/>
    <mergeCell ref="E13:E16"/>
    <mergeCell ref="A13:A16"/>
    <mergeCell ref="B13:B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.7109375" style="87" customWidth="1"/>
    <col min="2" max="2" width="35.57421875" style="87" customWidth="1"/>
    <col min="3" max="3" width="10.140625" style="87" hidden="1" customWidth="1"/>
    <col min="4" max="4" width="7.8515625" style="87" hidden="1" customWidth="1"/>
    <col min="5" max="5" width="8.140625" style="87" hidden="1" customWidth="1"/>
    <col min="6" max="6" width="9.7109375" style="89" hidden="1" customWidth="1"/>
    <col min="7" max="7" width="9.8515625" style="87" hidden="1" customWidth="1"/>
    <col min="8" max="8" width="11.57421875" style="87" hidden="1" customWidth="1"/>
    <col min="9" max="9" width="9.00390625" style="87" customWidth="1"/>
    <col min="10" max="16384" width="9.140625" style="87" customWidth="1"/>
  </cols>
  <sheetData>
    <row r="1" spans="4:9" ht="15.75">
      <c r="D1" s="127"/>
      <c r="E1" s="127"/>
      <c r="F1" s="127"/>
      <c r="G1" s="127"/>
      <c r="H1" s="127"/>
      <c r="I1" s="206" t="s">
        <v>115</v>
      </c>
    </row>
    <row r="2" spans="2:11" ht="12.75" customHeight="1">
      <c r="B2" s="281" t="s">
        <v>126</v>
      </c>
      <c r="C2" s="281"/>
      <c r="D2" s="281"/>
      <c r="E2" s="281"/>
      <c r="F2" s="281"/>
      <c r="G2" s="281"/>
      <c r="H2" s="281"/>
      <c r="I2" s="281"/>
      <c r="J2" s="281"/>
      <c r="K2" s="281"/>
    </row>
    <row r="3" ht="15.75">
      <c r="I3" s="153"/>
    </row>
    <row r="4" spans="2:11" ht="15.75">
      <c r="B4" s="281" t="s">
        <v>127</v>
      </c>
      <c r="C4" s="281"/>
      <c r="D4" s="281"/>
      <c r="E4" s="281"/>
      <c r="F4" s="281"/>
      <c r="G4" s="281"/>
      <c r="H4" s="281"/>
      <c r="I4" s="281"/>
      <c r="J4" s="281"/>
      <c r="K4" s="281"/>
    </row>
    <row r="5" spans="1:11" ht="12.75" customHeight="1">
      <c r="A5" s="90"/>
      <c r="B5" s="282" t="s">
        <v>128</v>
      </c>
      <c r="C5" s="282"/>
      <c r="D5" s="282"/>
      <c r="E5" s="282"/>
      <c r="F5" s="282"/>
      <c r="G5" s="282"/>
      <c r="H5" s="282"/>
      <c r="I5" s="282"/>
      <c r="J5" s="282"/>
      <c r="K5" s="282"/>
    </row>
    <row r="6" spans="1:9" ht="15.75">
      <c r="A6" s="90"/>
      <c r="I6" s="155"/>
    </row>
    <row r="7" spans="1:9" ht="12.75" customHeight="1">
      <c r="A7" s="259" t="s">
        <v>120</v>
      </c>
      <c r="B7" s="259"/>
      <c r="C7" s="259"/>
      <c r="D7" s="259"/>
      <c r="E7" s="259"/>
      <c r="F7" s="259"/>
      <c r="G7" s="259"/>
      <c r="H7" s="259"/>
      <c r="I7" s="259"/>
    </row>
    <row r="8" spans="1:9" ht="17.25" customHeight="1">
      <c r="A8" s="259" t="s">
        <v>76</v>
      </c>
      <c r="B8" s="259"/>
      <c r="C8" s="259"/>
      <c r="D8" s="259"/>
      <c r="E8" s="259"/>
      <c r="F8" s="259"/>
      <c r="G8" s="259"/>
      <c r="H8" s="259"/>
      <c r="I8" s="259"/>
    </row>
    <row r="9" spans="1:9" ht="16.5" customHeight="1">
      <c r="A9" s="259" t="s">
        <v>114</v>
      </c>
      <c r="B9" s="259"/>
      <c r="C9" s="259"/>
      <c r="D9" s="259"/>
      <c r="E9" s="259"/>
      <c r="F9" s="259"/>
      <c r="G9" s="259"/>
      <c r="H9" s="259"/>
      <c r="I9" s="259"/>
    </row>
    <row r="10" spans="1:9" ht="14.25" customHeight="1">
      <c r="A10" s="260" t="s">
        <v>124</v>
      </c>
      <c r="B10" s="260"/>
      <c r="C10" s="260"/>
      <c r="D10" s="260"/>
      <c r="E10" s="260"/>
      <c r="F10" s="260"/>
      <c r="G10" s="260"/>
      <c r="H10" s="260"/>
      <c r="I10" s="260"/>
    </row>
    <row r="11" spans="1:9" ht="15" customHeight="1">
      <c r="A11" s="277"/>
      <c r="B11" s="277"/>
      <c r="C11" s="277"/>
      <c r="D11" s="277"/>
      <c r="E11" s="277"/>
      <c r="F11" s="277"/>
      <c r="G11" s="277"/>
      <c r="H11" s="277"/>
      <c r="I11" s="34"/>
    </row>
    <row r="12" spans="1:9" ht="12.75" customHeight="1">
      <c r="A12" s="261" t="s">
        <v>14</v>
      </c>
      <c r="B12" s="261" t="s">
        <v>16</v>
      </c>
      <c r="C12" s="261"/>
      <c r="D12" s="261"/>
      <c r="E12" s="274"/>
      <c r="F12" s="266" t="s">
        <v>79</v>
      </c>
      <c r="G12" s="261" t="s">
        <v>80</v>
      </c>
      <c r="H12" s="278" t="s">
        <v>81</v>
      </c>
      <c r="I12" s="273" t="s">
        <v>79</v>
      </c>
    </row>
    <row r="13" spans="1:9" ht="12.75" customHeight="1">
      <c r="A13" s="262"/>
      <c r="B13" s="262"/>
      <c r="C13" s="262"/>
      <c r="D13" s="262"/>
      <c r="E13" s="275"/>
      <c r="F13" s="267"/>
      <c r="G13" s="262"/>
      <c r="H13" s="279"/>
      <c r="I13" s="273"/>
    </row>
    <row r="14" spans="1:9" ht="12.75">
      <c r="A14" s="262"/>
      <c r="B14" s="262"/>
      <c r="C14" s="262"/>
      <c r="D14" s="262"/>
      <c r="E14" s="275"/>
      <c r="F14" s="267"/>
      <c r="G14" s="262"/>
      <c r="H14" s="279"/>
      <c r="I14" s="273"/>
    </row>
    <row r="15" spans="1:9" ht="64.5" customHeight="1">
      <c r="A15" s="263"/>
      <c r="B15" s="263"/>
      <c r="C15" s="263"/>
      <c r="D15" s="263"/>
      <c r="E15" s="276"/>
      <c r="F15" s="268"/>
      <c r="G15" s="263"/>
      <c r="H15" s="280"/>
      <c r="I15" s="273"/>
    </row>
    <row r="16" spans="1:9" ht="12.75">
      <c r="A16" s="91">
        <v>1</v>
      </c>
      <c r="B16" s="91">
        <v>2</v>
      </c>
      <c r="C16" s="91"/>
      <c r="D16" s="92"/>
      <c r="E16" s="92"/>
      <c r="F16" s="93">
        <v>3</v>
      </c>
      <c r="G16" s="92">
        <v>4</v>
      </c>
      <c r="H16" s="91">
        <v>5</v>
      </c>
      <c r="I16" s="92">
        <v>3</v>
      </c>
    </row>
    <row r="17" spans="1:10" ht="12.75">
      <c r="A17" s="94">
        <v>1</v>
      </c>
      <c r="B17" s="95" t="s">
        <v>28</v>
      </c>
      <c r="C17" s="95"/>
      <c r="D17" s="92"/>
      <c r="E17" s="92"/>
      <c r="F17" s="93"/>
      <c r="G17" s="92"/>
      <c r="H17" s="91"/>
      <c r="I17" s="92"/>
      <c r="J17" s="89"/>
    </row>
    <row r="18" spans="1:10" ht="15" customHeight="1">
      <c r="A18" s="96" t="s">
        <v>17</v>
      </c>
      <c r="B18" s="97" t="s">
        <v>37</v>
      </c>
      <c r="C18" s="43"/>
      <c r="D18" s="98"/>
      <c r="E18" s="98"/>
      <c r="F18" s="99">
        <v>7500</v>
      </c>
      <c r="G18" s="100">
        <f>округ!F17</f>
        <v>0</v>
      </c>
      <c r="H18" s="101">
        <f>F18+G18</f>
        <v>7500</v>
      </c>
      <c r="I18" s="133">
        <v>1.08</v>
      </c>
      <c r="J18" s="134"/>
    </row>
    <row r="19" spans="1:10" ht="24.75" customHeight="1">
      <c r="A19" s="96" t="s">
        <v>18</v>
      </c>
      <c r="B19" s="102" t="s">
        <v>38</v>
      </c>
      <c r="C19" s="43"/>
      <c r="D19" s="98"/>
      <c r="E19" s="98"/>
      <c r="F19" s="99">
        <v>11200</v>
      </c>
      <c r="G19" s="100">
        <f>округ!F18</f>
        <v>0</v>
      </c>
      <c r="H19" s="101">
        <f aca="true" t="shared" si="0" ref="H19:H39">F19+G19</f>
        <v>11200</v>
      </c>
      <c r="I19" s="133">
        <v>1.65</v>
      </c>
      <c r="J19" s="134"/>
    </row>
    <row r="20" spans="1:10" ht="12.75">
      <c r="A20" s="96" t="s">
        <v>19</v>
      </c>
      <c r="B20" s="102" t="s">
        <v>39</v>
      </c>
      <c r="C20" s="43"/>
      <c r="D20" s="98"/>
      <c r="E20" s="98"/>
      <c r="F20" s="99">
        <v>14900</v>
      </c>
      <c r="G20" s="100">
        <f>округ!F19</f>
        <v>0</v>
      </c>
      <c r="H20" s="101">
        <f t="shared" si="0"/>
        <v>14900</v>
      </c>
      <c r="I20" s="133">
        <v>2.2</v>
      </c>
      <c r="J20" s="134"/>
    </row>
    <row r="21" spans="1:10" ht="12.75">
      <c r="A21" s="96" t="s">
        <v>20</v>
      </c>
      <c r="B21" s="103" t="s">
        <v>40</v>
      </c>
      <c r="C21" s="43"/>
      <c r="D21" s="98"/>
      <c r="E21" s="98"/>
      <c r="F21" s="99">
        <v>14900</v>
      </c>
      <c r="G21" s="100">
        <f>округ!F20</f>
        <v>0</v>
      </c>
      <c r="H21" s="101">
        <f t="shared" si="0"/>
        <v>14900</v>
      </c>
      <c r="I21" s="133">
        <v>2.2</v>
      </c>
      <c r="J21" s="134"/>
    </row>
    <row r="22" spans="1:10" ht="12.75">
      <c r="A22" s="96" t="s">
        <v>29</v>
      </c>
      <c r="B22" s="103" t="s">
        <v>41</v>
      </c>
      <c r="C22" s="43"/>
      <c r="D22" s="98"/>
      <c r="E22" s="98"/>
      <c r="F22" s="99">
        <v>14900</v>
      </c>
      <c r="G22" s="100">
        <f>округ!F21</f>
        <v>0.05</v>
      </c>
      <c r="H22" s="101">
        <f t="shared" si="0"/>
        <v>14900.05</v>
      </c>
      <c r="I22" s="133">
        <v>2.2</v>
      </c>
      <c r="J22" s="134"/>
    </row>
    <row r="23" spans="1:10" ht="15" customHeight="1">
      <c r="A23" s="96" t="s">
        <v>26</v>
      </c>
      <c r="B23" s="103" t="s">
        <v>42</v>
      </c>
      <c r="C23" s="43"/>
      <c r="D23" s="98"/>
      <c r="E23" s="98"/>
      <c r="F23" s="99">
        <v>14900</v>
      </c>
      <c r="G23" s="100">
        <f>округ!F22</f>
        <v>0.05</v>
      </c>
      <c r="H23" s="101">
        <f t="shared" si="0"/>
        <v>14900.05</v>
      </c>
      <c r="I23" s="133">
        <v>2.2</v>
      </c>
      <c r="J23" s="134"/>
    </row>
    <row r="24" spans="1:10" ht="14.25" customHeight="1">
      <c r="A24" s="96" t="s">
        <v>27</v>
      </c>
      <c r="B24" s="97" t="s">
        <v>43</v>
      </c>
      <c r="C24" s="43"/>
      <c r="D24" s="98"/>
      <c r="E24" s="98"/>
      <c r="F24" s="99">
        <v>7500</v>
      </c>
      <c r="G24" s="100">
        <f>округ!F23</f>
        <v>0</v>
      </c>
      <c r="H24" s="101">
        <f t="shared" si="0"/>
        <v>7500</v>
      </c>
      <c r="I24" s="133">
        <v>1.08</v>
      </c>
      <c r="J24" s="134"/>
    </row>
    <row r="25" spans="1:10" ht="12.75">
      <c r="A25" s="96" t="s">
        <v>30</v>
      </c>
      <c r="B25" s="103" t="s">
        <v>44</v>
      </c>
      <c r="C25" s="43"/>
      <c r="D25" s="98"/>
      <c r="E25" s="98"/>
      <c r="F25" s="99">
        <v>7500</v>
      </c>
      <c r="G25" s="100">
        <f>округ!F24</f>
        <v>0</v>
      </c>
      <c r="H25" s="101">
        <f t="shared" si="0"/>
        <v>7500</v>
      </c>
      <c r="I25" s="133">
        <v>1.08</v>
      </c>
      <c r="J25" s="134"/>
    </row>
    <row r="26" spans="1:10" ht="12.75" customHeight="1">
      <c r="A26" s="104" t="s">
        <v>99</v>
      </c>
      <c r="B26" s="105" t="s">
        <v>31</v>
      </c>
      <c r="C26" s="105"/>
      <c r="D26" s="98"/>
      <c r="E26" s="98"/>
      <c r="F26" s="99"/>
      <c r="G26" s="100"/>
      <c r="H26" s="101"/>
      <c r="I26" s="133"/>
      <c r="J26" s="134"/>
    </row>
    <row r="27" spans="1:10" ht="12.75">
      <c r="A27" s="96" t="s">
        <v>21</v>
      </c>
      <c r="B27" s="103" t="s">
        <v>45</v>
      </c>
      <c r="C27" s="96"/>
      <c r="D27" s="98"/>
      <c r="E27" s="98"/>
      <c r="F27" s="99">
        <v>7500</v>
      </c>
      <c r="G27" s="100">
        <f>округ!F26</f>
        <v>0</v>
      </c>
      <c r="H27" s="101">
        <f t="shared" si="0"/>
        <v>7500</v>
      </c>
      <c r="I27" s="133">
        <v>1.08</v>
      </c>
      <c r="J27" s="134"/>
    </row>
    <row r="28" spans="1:10" ht="17.25" customHeight="1">
      <c r="A28" s="96" t="s">
        <v>22</v>
      </c>
      <c r="B28" s="103" t="s">
        <v>46</v>
      </c>
      <c r="C28" s="43"/>
      <c r="D28" s="98"/>
      <c r="E28" s="98"/>
      <c r="F28" s="99">
        <v>7500</v>
      </c>
      <c r="G28" s="100">
        <f>округ!F27</f>
        <v>0</v>
      </c>
      <c r="H28" s="101">
        <f t="shared" si="0"/>
        <v>7500</v>
      </c>
      <c r="I28" s="133">
        <v>1.08</v>
      </c>
      <c r="J28" s="134"/>
    </row>
    <row r="29" spans="1:10" ht="25.5">
      <c r="A29" s="106" t="s">
        <v>23</v>
      </c>
      <c r="B29" s="107" t="s">
        <v>47</v>
      </c>
      <c r="C29" s="43"/>
      <c r="D29" s="98"/>
      <c r="E29" s="98"/>
      <c r="F29" s="99">
        <v>7500</v>
      </c>
      <c r="G29" s="100">
        <f>округ!F28</f>
        <v>0</v>
      </c>
      <c r="H29" s="101">
        <f t="shared" si="0"/>
        <v>7500</v>
      </c>
      <c r="I29" s="133">
        <v>1.08</v>
      </c>
      <c r="J29" s="134"/>
    </row>
    <row r="30" spans="1:10" ht="25.5">
      <c r="A30" s="104">
        <v>3</v>
      </c>
      <c r="B30" s="105" t="s">
        <v>32</v>
      </c>
      <c r="C30" s="105"/>
      <c r="D30" s="98"/>
      <c r="E30" s="98"/>
      <c r="F30" s="99"/>
      <c r="G30" s="100"/>
      <c r="H30" s="101"/>
      <c r="I30" s="133"/>
      <c r="J30" s="134"/>
    </row>
    <row r="31" spans="1:10" ht="12.75">
      <c r="A31" s="96" t="s">
        <v>24</v>
      </c>
      <c r="B31" s="103" t="s">
        <v>48</v>
      </c>
      <c r="C31" s="96"/>
      <c r="D31" s="98"/>
      <c r="E31" s="98"/>
      <c r="F31" s="99">
        <v>14900</v>
      </c>
      <c r="G31" s="100">
        <f>округ!F30</f>
        <v>0.1</v>
      </c>
      <c r="H31" s="101">
        <f t="shared" si="0"/>
        <v>14900.1</v>
      </c>
      <c r="I31" s="133">
        <v>2.2</v>
      </c>
      <c r="J31" s="134"/>
    </row>
    <row r="32" spans="1:10" ht="12.75">
      <c r="A32" s="96" t="s">
        <v>25</v>
      </c>
      <c r="B32" s="103" t="s">
        <v>49</v>
      </c>
      <c r="C32" s="96"/>
      <c r="D32" s="98"/>
      <c r="E32" s="98"/>
      <c r="F32" s="99">
        <v>14900</v>
      </c>
      <c r="G32" s="100">
        <f>округ!F31</f>
        <v>0.05</v>
      </c>
      <c r="H32" s="101">
        <f t="shared" si="0"/>
        <v>14900.05</v>
      </c>
      <c r="I32" s="133">
        <v>2.2</v>
      </c>
      <c r="J32" s="134"/>
    </row>
    <row r="33" spans="1:10" ht="14.25" customHeight="1">
      <c r="A33" s="104">
        <v>4</v>
      </c>
      <c r="B33" s="105" t="s">
        <v>33</v>
      </c>
      <c r="C33" s="105"/>
      <c r="D33" s="98"/>
      <c r="E33" s="98"/>
      <c r="F33" s="99"/>
      <c r="G33" s="100"/>
      <c r="H33" s="101"/>
      <c r="I33" s="133"/>
      <c r="J33" s="134"/>
    </row>
    <row r="34" spans="1:10" ht="14.25" customHeight="1">
      <c r="A34" s="96" t="s">
        <v>34</v>
      </c>
      <c r="B34" s="103" t="s">
        <v>50</v>
      </c>
      <c r="C34" s="96"/>
      <c r="D34" s="98"/>
      <c r="E34" s="98"/>
      <c r="F34" s="99">
        <v>7500</v>
      </c>
      <c r="G34" s="100">
        <f>округ!F33</f>
        <v>0</v>
      </c>
      <c r="H34" s="101">
        <f t="shared" si="0"/>
        <v>7500</v>
      </c>
      <c r="I34" s="133">
        <v>1.08</v>
      </c>
      <c r="J34" s="134"/>
    </row>
    <row r="35" spans="1:10" ht="15" customHeight="1">
      <c r="A35" s="104">
        <v>7</v>
      </c>
      <c r="B35" s="105" t="s">
        <v>35</v>
      </c>
      <c r="C35" s="105"/>
      <c r="D35" s="98"/>
      <c r="E35" s="98"/>
      <c r="F35" s="99"/>
      <c r="G35" s="100"/>
      <c r="H35" s="101"/>
      <c r="I35" s="133"/>
      <c r="J35" s="134"/>
    </row>
    <row r="36" spans="1:10" ht="21" customHeight="1">
      <c r="A36" s="96" t="s">
        <v>36</v>
      </c>
      <c r="B36" s="103" t="s">
        <v>51</v>
      </c>
      <c r="C36" s="43"/>
      <c r="D36" s="98"/>
      <c r="E36" s="98"/>
      <c r="F36" s="99">
        <v>14900</v>
      </c>
      <c r="G36" s="100">
        <f>округ!F35</f>
        <v>1.8</v>
      </c>
      <c r="H36" s="101">
        <f t="shared" si="0"/>
        <v>14901.8</v>
      </c>
      <c r="I36" s="133">
        <v>2.2</v>
      </c>
      <c r="J36" s="134"/>
    </row>
    <row r="37" spans="1:10" ht="14.25" customHeight="1">
      <c r="A37" s="104" t="s">
        <v>99</v>
      </c>
      <c r="B37" s="108" t="s">
        <v>31</v>
      </c>
      <c r="C37" s="109"/>
      <c r="D37" s="43"/>
      <c r="E37" s="43"/>
      <c r="F37" s="100"/>
      <c r="G37" s="100"/>
      <c r="H37" s="98"/>
      <c r="I37" s="133"/>
      <c r="J37" s="134"/>
    </row>
    <row r="38" spans="1:10" ht="27" customHeight="1">
      <c r="A38" s="92" t="s">
        <v>94</v>
      </c>
      <c r="B38" s="97" t="s">
        <v>95</v>
      </c>
      <c r="C38" s="109"/>
      <c r="D38" s="43"/>
      <c r="E38" s="43"/>
      <c r="F38" s="100">
        <v>9400</v>
      </c>
      <c r="G38" s="100">
        <f>округ!F37</f>
        <v>0</v>
      </c>
      <c r="H38" s="98">
        <f t="shared" si="0"/>
        <v>9400</v>
      </c>
      <c r="I38" s="133">
        <v>1.31</v>
      </c>
      <c r="J38" s="134"/>
    </row>
    <row r="39" spans="1:10" ht="27" customHeight="1">
      <c r="A39" s="110" t="s">
        <v>96</v>
      </c>
      <c r="B39" s="111" t="s">
        <v>97</v>
      </c>
      <c r="C39" s="41"/>
      <c r="D39" s="41"/>
      <c r="E39" s="41"/>
      <c r="F39" s="43">
        <v>18900</v>
      </c>
      <c r="G39" s="43">
        <f>округ!F38</f>
        <v>0</v>
      </c>
      <c r="H39" s="98">
        <f t="shared" si="0"/>
        <v>18900</v>
      </c>
      <c r="I39" s="133">
        <v>1.41</v>
      </c>
      <c r="J39" s="134"/>
    </row>
    <row r="40" spans="1:10" ht="18.75" customHeight="1">
      <c r="A40" s="112"/>
      <c r="B40" s="113"/>
      <c r="C40" s="44"/>
      <c r="D40" s="44"/>
      <c r="E40" s="44"/>
      <c r="F40" s="45"/>
      <c r="G40" s="45"/>
      <c r="H40" s="114"/>
      <c r="I40" s="146"/>
      <c r="J40" s="134"/>
    </row>
    <row r="41" spans="1:10" ht="13.5" customHeight="1">
      <c r="A41" s="112"/>
      <c r="B41" s="113"/>
      <c r="C41" s="44"/>
      <c r="D41" s="44"/>
      <c r="E41" s="44"/>
      <c r="F41" s="45"/>
      <c r="G41" s="45"/>
      <c r="H41" s="114"/>
      <c r="I41" s="146"/>
      <c r="J41" s="134"/>
    </row>
    <row r="42" ht="4.5" customHeight="1"/>
    <row r="43" spans="1:9" ht="3.75" customHeight="1">
      <c r="A43" s="112"/>
      <c r="B43" s="113"/>
      <c r="C43" s="44"/>
      <c r="D43" s="44"/>
      <c r="E43" s="44"/>
      <c r="F43" s="45"/>
      <c r="G43" s="45"/>
      <c r="H43" s="114"/>
      <c r="I43" s="40"/>
    </row>
    <row r="44" ht="9" customHeight="1">
      <c r="G44" s="90"/>
    </row>
    <row r="45" spans="1:9" ht="15.75">
      <c r="A45" s="269" t="s">
        <v>107</v>
      </c>
      <c r="B45" s="269"/>
      <c r="C45" s="269"/>
      <c r="D45" s="269"/>
      <c r="E45" s="269"/>
      <c r="F45" s="269"/>
      <c r="G45" s="269"/>
      <c r="H45" s="269"/>
      <c r="I45" s="269"/>
    </row>
    <row r="50" spans="1:9" ht="12.75">
      <c r="A50" s="112"/>
      <c r="B50" s="113"/>
      <c r="C50" s="44"/>
      <c r="D50" s="44"/>
      <c r="E50" s="44"/>
      <c r="F50" s="46">
        <f>SUM(F18:F39)</f>
        <v>196300</v>
      </c>
      <c r="G50" s="46">
        <f>SUM(G18:G39)</f>
        <v>2.05</v>
      </c>
      <c r="H50" s="46">
        <f>SUM(H18:H39)</f>
        <v>196302.05</v>
      </c>
      <c r="I50" s="128">
        <f>SUM(I18:I39)</f>
        <v>27.329999999999995</v>
      </c>
    </row>
  </sheetData>
  <sheetProtection/>
  <mergeCells count="18">
    <mergeCell ref="B2:K2"/>
    <mergeCell ref="B4:K4"/>
    <mergeCell ref="B5:K5"/>
    <mergeCell ref="A12:A15"/>
    <mergeCell ref="B12:B15"/>
    <mergeCell ref="F12:F15"/>
    <mergeCell ref="C12:C15"/>
    <mergeCell ref="A11:H11"/>
    <mergeCell ref="A10:I10"/>
    <mergeCell ref="I12:I15"/>
    <mergeCell ref="G12:G15"/>
    <mergeCell ref="H12:H15"/>
    <mergeCell ref="A45:I45"/>
    <mergeCell ref="A7:I7"/>
    <mergeCell ref="A8:I8"/>
    <mergeCell ref="A9:I9"/>
    <mergeCell ref="D12:D15"/>
    <mergeCell ref="E12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Ekonomist</cp:lastModifiedBy>
  <cp:lastPrinted>2023-07-26T07:26:25Z</cp:lastPrinted>
  <dcterms:created xsi:type="dcterms:W3CDTF">1996-10-08T23:32:33Z</dcterms:created>
  <dcterms:modified xsi:type="dcterms:W3CDTF">2023-09-06T13:02:55Z</dcterms:modified>
  <cp:category/>
  <cp:version/>
  <cp:contentType/>
  <cp:contentStatus/>
</cp:coreProperties>
</file>