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11" firstSheet="1" activeTab="1"/>
  </bookViews>
  <sheets>
    <sheet name="минута" sheetId="1" r:id="rId1"/>
    <sheet name="страховка" sheetId="2" r:id="rId2"/>
    <sheet name="иностранцы вж" sheetId="3" r:id="rId3"/>
    <sheet name="иностранцы" sheetId="4" r:id="rId4"/>
  </sheets>
  <definedNames/>
  <calcPr fullCalcOnLoad="1"/>
</workbook>
</file>

<file path=xl/sharedStrings.xml><?xml version="1.0" encoding="utf-8"?>
<sst xmlns="http://schemas.openxmlformats.org/spreadsheetml/2006/main" count="153" uniqueCount="68">
  <si>
    <t>Расчет</t>
  </si>
  <si>
    <t>1.</t>
  </si>
  <si>
    <t>2.</t>
  </si>
  <si>
    <t>Главный бухгалтер</t>
  </si>
  <si>
    <t>____________</t>
  </si>
  <si>
    <t>Л.И. Гармоненко</t>
  </si>
  <si>
    <t>Экономист</t>
  </si>
  <si>
    <t>___________</t>
  </si>
  <si>
    <t>Л.В. Процко</t>
  </si>
  <si>
    <t>1.1.</t>
  </si>
  <si>
    <t>№ п/п</t>
  </si>
  <si>
    <t>Наименование платной медицинской услуги</t>
  </si>
  <si>
    <t>Должность специалиста, оказывающего платную медицинскую услугу</t>
  </si>
  <si>
    <t>1.2.</t>
  </si>
  <si>
    <t>2.1.</t>
  </si>
  <si>
    <t>2.2.</t>
  </si>
  <si>
    <t>медицинская сестра</t>
  </si>
  <si>
    <t>3.</t>
  </si>
  <si>
    <t>Количество рабочих часов в месяц (час.)</t>
  </si>
  <si>
    <t>Заработная плата в месяц, в том числе (руб.)</t>
  </si>
  <si>
    <t>Должностной оклад</t>
  </si>
  <si>
    <t>Выплаты стимулирующего и компенсирующего характера в соответствии с законодательством</t>
  </si>
  <si>
    <t>Премия не более 30%</t>
  </si>
  <si>
    <t xml:space="preserve">Заработная плата за одну минуту (руб.) </t>
  </si>
  <si>
    <t>Врач -хирург</t>
  </si>
  <si>
    <t>2.3.</t>
  </si>
  <si>
    <t>Снятие гипсовой лонгеты</t>
  </si>
  <si>
    <t>2.4.</t>
  </si>
  <si>
    <t>Вправление вывиха</t>
  </si>
  <si>
    <t>2.5.</t>
  </si>
  <si>
    <t>Внутрисуставная блокада</t>
  </si>
  <si>
    <t>2.6.</t>
  </si>
  <si>
    <t>Анестезия места перелома</t>
  </si>
  <si>
    <t>Паравертебральная блокада</t>
  </si>
  <si>
    <t>Блокада перианальная копчиковая</t>
  </si>
  <si>
    <t>Блокада паранефральная</t>
  </si>
  <si>
    <t>Лечебно-диагностическая пункция</t>
  </si>
  <si>
    <t>Лечебно-диагностическая пункция с забором материала для исследования</t>
  </si>
  <si>
    <t>2.12.</t>
  </si>
  <si>
    <t>Трепанбиопсия костная или костнопозвоночная</t>
  </si>
  <si>
    <t xml:space="preserve">2. </t>
  </si>
  <si>
    <t>2.7.</t>
  </si>
  <si>
    <t>2.8.</t>
  </si>
  <si>
    <t>операционная сестра</t>
  </si>
  <si>
    <t xml:space="preserve">1. </t>
  </si>
  <si>
    <t>заработной платы специалистов за одну минуту по хирургическим манипуляциям</t>
  </si>
  <si>
    <t>(для иностранных граждан)</t>
  </si>
  <si>
    <t xml:space="preserve">Тариф без учета НДС </t>
  </si>
  <si>
    <t>Стоимость расходных материалов</t>
  </si>
  <si>
    <t>Стоимость с учетом расходных материалов</t>
  </si>
  <si>
    <t>Тариф в долларах</t>
  </si>
  <si>
    <t>2.13.</t>
  </si>
  <si>
    <t>2.14.</t>
  </si>
  <si>
    <t>2.15.</t>
  </si>
  <si>
    <t>2.16.</t>
  </si>
  <si>
    <t>Снятие швов</t>
  </si>
  <si>
    <t>Тариф без учета НДС</t>
  </si>
  <si>
    <t>цен по онкологии для иностранных граждан</t>
  </si>
  <si>
    <t>Тонкоигольная аспирационная биопсия образования</t>
  </si>
  <si>
    <t>Соскоб</t>
  </si>
  <si>
    <t>цен по онкологии  для иностранных граждан,                                                                                                         постоянно проживающих на территории РБ</t>
  </si>
  <si>
    <t>цен по онкологии  для граждан,                                                                                                             застрахованных по договорам добровольного медицинского страхования</t>
  </si>
  <si>
    <t>Прием врача-онколога</t>
  </si>
  <si>
    <t>Диагностические манипуляции</t>
  </si>
  <si>
    <t xml:space="preserve"> Прием врача-онколога первичный</t>
  </si>
  <si>
    <t xml:space="preserve"> Прием врача-онколога повторный</t>
  </si>
  <si>
    <t xml:space="preserve">Прейскурант </t>
  </si>
  <si>
    <t>с 01.03.2021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</si>
</sst>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"/>
    <numFmt numFmtId="190" formatCode="0.0000000"/>
  </numFmts>
  <fonts count="42">
    <font>
      <sz val="10"/>
      <name val="Arial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52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" fontId="7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2" fontId="5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ЗИ ЭТ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2">
      <selection activeCell="A13" sqref="A13:IV13"/>
    </sheetView>
  </sheetViews>
  <sheetFormatPr defaultColWidth="9.140625" defaultRowHeight="12.75"/>
  <cols>
    <col min="1" max="1" width="7.57421875" style="0" customWidth="1"/>
    <col min="2" max="2" width="19.00390625" style="0" customWidth="1"/>
    <col min="3" max="3" width="14.00390625" style="0" customWidth="1"/>
    <col min="4" max="4" width="12.421875" style="0" customWidth="1"/>
    <col min="5" max="5" width="21.140625" style="0" customWidth="1"/>
    <col min="6" max="6" width="10.00390625" style="0" customWidth="1"/>
    <col min="7" max="7" width="11.8515625" style="0" customWidth="1"/>
  </cols>
  <sheetData>
    <row r="1" spans="1:7" ht="12.75">
      <c r="A1" s="55" t="s">
        <v>0</v>
      </c>
      <c r="B1" s="56"/>
      <c r="C1" s="56"/>
      <c r="D1" s="56"/>
      <c r="E1" s="56"/>
      <c r="F1" s="56"/>
      <c r="G1" s="56"/>
    </row>
    <row r="2" spans="1:7" ht="12.75">
      <c r="A2" s="55" t="s">
        <v>45</v>
      </c>
      <c r="B2" s="56"/>
      <c r="C2" s="56"/>
      <c r="D2" s="56"/>
      <c r="E2" s="56"/>
      <c r="F2" s="56"/>
      <c r="G2" s="56"/>
    </row>
    <row r="3" spans="1:7" ht="12.75">
      <c r="A3" s="54" t="s">
        <v>46</v>
      </c>
      <c r="B3" s="54"/>
      <c r="C3" s="54"/>
      <c r="D3" s="54"/>
      <c r="E3" s="54"/>
      <c r="F3" s="54"/>
      <c r="G3" s="54"/>
    </row>
    <row r="4" spans="1:7" ht="17.25" customHeight="1">
      <c r="A4" s="57" t="s">
        <v>10</v>
      </c>
      <c r="B4" s="57" t="s">
        <v>12</v>
      </c>
      <c r="C4" s="57" t="s">
        <v>18</v>
      </c>
      <c r="D4" s="60" t="s">
        <v>19</v>
      </c>
      <c r="E4" s="61"/>
      <c r="F4" s="62"/>
      <c r="G4" s="57" t="s">
        <v>23</v>
      </c>
    </row>
    <row r="5" spans="1:7" ht="12.75">
      <c r="A5" s="58"/>
      <c r="B5" s="58"/>
      <c r="C5" s="58"/>
      <c r="D5" s="57" t="s">
        <v>20</v>
      </c>
      <c r="E5" s="63" t="s">
        <v>21</v>
      </c>
      <c r="F5" s="57" t="s">
        <v>22</v>
      </c>
      <c r="G5" s="58"/>
    </row>
    <row r="6" spans="1:7" ht="12.75">
      <c r="A6" s="58"/>
      <c r="B6" s="58"/>
      <c r="C6" s="58"/>
      <c r="D6" s="58"/>
      <c r="E6" s="63"/>
      <c r="F6" s="58"/>
      <c r="G6" s="58"/>
    </row>
    <row r="7" spans="1:7" ht="12.75">
      <c r="A7" s="58"/>
      <c r="B7" s="58"/>
      <c r="C7" s="58"/>
      <c r="D7" s="58"/>
      <c r="E7" s="63"/>
      <c r="F7" s="58"/>
      <c r="G7" s="58"/>
    </row>
    <row r="8" spans="1:7" ht="12.75">
      <c r="A8" s="58"/>
      <c r="B8" s="58"/>
      <c r="C8" s="58"/>
      <c r="D8" s="58"/>
      <c r="E8" s="63"/>
      <c r="F8" s="58"/>
      <c r="G8" s="58"/>
    </row>
    <row r="9" spans="1:7" ht="36.75" customHeight="1">
      <c r="A9" s="59"/>
      <c r="B9" s="59"/>
      <c r="C9" s="59"/>
      <c r="D9" s="59"/>
      <c r="E9" s="63"/>
      <c r="F9" s="59"/>
      <c r="G9" s="59"/>
    </row>
    <row r="10" spans="1:7" ht="12.75">
      <c r="A10" s="2" t="s">
        <v>1</v>
      </c>
      <c r="B10" s="2" t="s">
        <v>24</v>
      </c>
      <c r="C10" s="2">
        <v>162.4</v>
      </c>
      <c r="D10" s="2">
        <v>522053</v>
      </c>
      <c r="E10" s="11">
        <f>269116*50%+53823</f>
        <v>188381</v>
      </c>
      <c r="F10" s="12">
        <f>D10*30/100</f>
        <v>156615.9</v>
      </c>
      <c r="G10" s="13">
        <f>(D10+E10+F10)/C10/60</f>
        <v>88.98295361247946</v>
      </c>
    </row>
    <row r="11" spans="1:7" ht="12.75" customHeight="1">
      <c r="A11" s="2" t="s">
        <v>2</v>
      </c>
      <c r="B11" s="3" t="s">
        <v>16</v>
      </c>
      <c r="C11" s="2">
        <v>162.4</v>
      </c>
      <c r="D11" s="2">
        <v>322704</v>
      </c>
      <c r="E11" s="11">
        <f>208926*25%+31339</f>
        <v>83570.5</v>
      </c>
      <c r="F11" s="12">
        <f>D11*30/100</f>
        <v>96811.2</v>
      </c>
      <c r="G11" s="13">
        <f>(D11+E11+F11)/C11/60</f>
        <v>51.63030582922825</v>
      </c>
    </row>
    <row r="12" spans="1:7" ht="14.25" customHeight="1">
      <c r="A12" s="7" t="s">
        <v>17</v>
      </c>
      <c r="B12" s="6" t="s">
        <v>43</v>
      </c>
      <c r="C12" s="2">
        <v>162.4</v>
      </c>
      <c r="D12" s="2">
        <v>353632</v>
      </c>
      <c r="E12" s="8">
        <f>229909*25%+68973</f>
        <v>126450.25</v>
      </c>
      <c r="F12" s="10">
        <f>D12*30%</f>
        <v>106089.59999999999</v>
      </c>
      <c r="G12" s="14">
        <f>(D12+E12+F12)/C12/60</f>
        <v>60.15720956486042</v>
      </c>
    </row>
    <row r="13" spans="1:7" ht="12.75">
      <c r="A13" s="1"/>
      <c r="B13" s="1"/>
      <c r="C13" s="9"/>
      <c r="D13" s="1"/>
      <c r="E13" s="5"/>
      <c r="F13" s="5"/>
      <c r="G13" s="5"/>
    </row>
    <row r="15" spans="2:5" ht="12.75">
      <c r="B15" t="s">
        <v>3</v>
      </c>
      <c r="D15" t="s">
        <v>4</v>
      </c>
      <c r="E15" s="4" t="s">
        <v>5</v>
      </c>
    </row>
    <row r="17" spans="2:5" ht="12.75">
      <c r="B17" t="s">
        <v>6</v>
      </c>
      <c r="D17" t="s">
        <v>7</v>
      </c>
      <c r="E17" s="4" t="s">
        <v>8</v>
      </c>
    </row>
  </sheetData>
  <sheetProtection/>
  <mergeCells count="11">
    <mergeCell ref="G4:G9"/>
    <mergeCell ref="A3:G3"/>
    <mergeCell ref="A1:G1"/>
    <mergeCell ref="A2:G2"/>
    <mergeCell ref="A4:A9"/>
    <mergeCell ref="B4:B9"/>
    <mergeCell ref="C4:C9"/>
    <mergeCell ref="D4:F4"/>
    <mergeCell ref="D5:D9"/>
    <mergeCell ref="E5:E9"/>
    <mergeCell ref="F5:F9"/>
  </mergeCells>
  <printOptions/>
  <pageMargins left="0.49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.00390625" style="29" customWidth="1"/>
    <col min="2" max="2" width="31.421875" style="29" customWidth="1"/>
    <col min="3" max="3" width="8.28125" style="17" hidden="1" customWidth="1"/>
    <col min="4" max="4" width="10.28125" style="30" hidden="1" customWidth="1"/>
    <col min="5" max="5" width="10.140625" style="30" hidden="1" customWidth="1"/>
    <col min="6" max="6" width="11.7109375" style="29" customWidth="1"/>
    <col min="7" max="7" width="11.8515625" style="29" customWidth="1"/>
    <col min="8" max="8" width="12.00390625" style="29" customWidth="1"/>
    <col min="9" max="16384" width="9.140625" style="29" customWidth="1"/>
  </cols>
  <sheetData>
    <row r="1" spans="5:8" ht="12.75">
      <c r="E1" s="31"/>
      <c r="F1" s="17"/>
      <c r="G1" s="30"/>
      <c r="H1" s="31"/>
    </row>
    <row r="2" spans="5:8" ht="12.75">
      <c r="E2" s="31"/>
      <c r="F2" s="17"/>
      <c r="G2" s="30"/>
      <c r="H2" s="31"/>
    </row>
    <row r="3" spans="4:8" ht="12.75">
      <c r="D3" s="31"/>
      <c r="F3" s="17"/>
      <c r="G3" s="31"/>
      <c r="H3" s="30"/>
    </row>
    <row r="4" spans="5:8" ht="12.75">
      <c r="E4" s="31"/>
      <c r="F4" s="17"/>
      <c r="G4" s="30"/>
      <c r="H4" s="31"/>
    </row>
    <row r="5" spans="1:8" ht="12.75">
      <c r="A5" s="30"/>
      <c r="D5" s="64"/>
      <c r="E5" s="64"/>
      <c r="F5" s="17"/>
      <c r="G5" s="64"/>
      <c r="H5" s="64"/>
    </row>
    <row r="6" ht="12.75">
      <c r="A6" s="30"/>
    </row>
    <row r="7" spans="1:8" ht="12.75" customHeight="1">
      <c r="A7" s="68" t="s">
        <v>66</v>
      </c>
      <c r="B7" s="68"/>
      <c r="C7" s="68"/>
      <c r="D7" s="68"/>
      <c r="E7" s="68"/>
      <c r="F7" s="68"/>
      <c r="G7" s="68"/>
      <c r="H7" s="68"/>
    </row>
    <row r="8" spans="1:8" ht="28.5" customHeight="1">
      <c r="A8" s="68" t="s">
        <v>61</v>
      </c>
      <c r="B8" s="68"/>
      <c r="C8" s="68"/>
      <c r="D8" s="68"/>
      <c r="E8" s="68"/>
      <c r="F8" s="68"/>
      <c r="G8" s="68"/>
      <c r="H8" s="68"/>
    </row>
    <row r="9" spans="1:8" ht="12.75" customHeight="1">
      <c r="A9" s="67" t="s">
        <v>67</v>
      </c>
      <c r="B9" s="67"/>
      <c r="C9" s="67"/>
      <c r="D9" s="67"/>
      <c r="E9" s="67"/>
      <c r="F9" s="67"/>
      <c r="G9" s="67"/>
      <c r="H9" s="67"/>
    </row>
    <row r="10" spans="1:2" ht="12.75">
      <c r="A10" s="30"/>
      <c r="B10" s="32"/>
    </row>
    <row r="11" spans="1:8" ht="12.75" customHeight="1">
      <c r="A11" s="65" t="s">
        <v>10</v>
      </c>
      <c r="B11" s="65" t="s">
        <v>11</v>
      </c>
      <c r="C11" s="66" t="s">
        <v>47</v>
      </c>
      <c r="D11" s="65" t="s">
        <v>48</v>
      </c>
      <c r="E11" s="65" t="s">
        <v>49</v>
      </c>
      <c r="F11" s="66" t="s">
        <v>56</v>
      </c>
      <c r="G11" s="30"/>
      <c r="H11" s="30"/>
    </row>
    <row r="12" spans="1:6" ht="12.75">
      <c r="A12" s="65"/>
      <c r="B12" s="65"/>
      <c r="C12" s="66"/>
      <c r="D12" s="65"/>
      <c r="E12" s="65"/>
      <c r="F12" s="66"/>
    </row>
    <row r="13" spans="1:6" ht="12.75">
      <c r="A13" s="65"/>
      <c r="B13" s="65"/>
      <c r="C13" s="66"/>
      <c r="D13" s="65"/>
      <c r="E13" s="65"/>
      <c r="F13" s="66"/>
    </row>
    <row r="14" spans="1:6" ht="32.25" customHeight="1">
      <c r="A14" s="65"/>
      <c r="B14" s="65"/>
      <c r="C14" s="66"/>
      <c r="D14" s="65"/>
      <c r="E14" s="65"/>
      <c r="F14" s="66"/>
    </row>
    <row r="15" spans="1:9" ht="12.75">
      <c r="A15" s="20" t="s">
        <v>44</v>
      </c>
      <c r="B15" s="33" t="s">
        <v>62</v>
      </c>
      <c r="C15" s="21"/>
      <c r="D15" s="34"/>
      <c r="E15" s="35"/>
      <c r="F15" s="46"/>
      <c r="I15" s="50"/>
    </row>
    <row r="16" spans="1:9" ht="12.75">
      <c r="A16" s="23" t="s">
        <v>9</v>
      </c>
      <c r="B16" s="36" t="s">
        <v>64</v>
      </c>
      <c r="C16" s="24">
        <f>F16*10000</f>
        <v>87899.99999999999</v>
      </c>
      <c r="D16" s="37" t="e">
        <f>#REF!</f>
        <v>#REF!</v>
      </c>
      <c r="E16" s="38" t="e">
        <f>C16+D16</f>
        <v>#REF!</v>
      </c>
      <c r="F16" s="51">
        <v>8.79</v>
      </c>
      <c r="I16" s="50"/>
    </row>
    <row r="17" spans="1:9" ht="12.75">
      <c r="A17" s="23" t="s">
        <v>13</v>
      </c>
      <c r="B17" s="36" t="s">
        <v>65</v>
      </c>
      <c r="C17" s="24">
        <f aca="true" t="shared" si="0" ref="C17:C31">F17*10000</f>
        <v>52699.99999999999</v>
      </c>
      <c r="D17" s="37" t="e">
        <f>#REF!</f>
        <v>#REF!</v>
      </c>
      <c r="E17" s="38" t="e">
        <f>C17+D17</f>
        <v>#REF!</v>
      </c>
      <c r="F17" s="51">
        <v>5.27</v>
      </c>
      <c r="I17" s="50"/>
    </row>
    <row r="18" spans="1:9" ht="12.75">
      <c r="A18" s="25" t="s">
        <v>40</v>
      </c>
      <c r="B18" s="39" t="s">
        <v>63</v>
      </c>
      <c r="C18" s="24"/>
      <c r="D18" s="37"/>
      <c r="E18" s="38"/>
      <c r="F18" s="51"/>
      <c r="I18" s="50"/>
    </row>
    <row r="19" spans="1:9" ht="25.5">
      <c r="A19" s="26" t="s">
        <v>14</v>
      </c>
      <c r="B19" s="40" t="s">
        <v>58</v>
      </c>
      <c r="C19" s="24">
        <f t="shared" si="0"/>
        <v>34900</v>
      </c>
      <c r="D19" s="37" t="e">
        <f>#REF!</f>
        <v>#REF!</v>
      </c>
      <c r="E19" s="38" t="e">
        <f aca="true" t="shared" si="1" ref="E19:E31">C19+D19</f>
        <v>#REF!</v>
      </c>
      <c r="F19" s="51">
        <v>3.49</v>
      </c>
      <c r="I19" s="50"/>
    </row>
    <row r="20" spans="1:9" ht="12.75">
      <c r="A20" s="26" t="s">
        <v>15</v>
      </c>
      <c r="B20" s="40" t="s">
        <v>59</v>
      </c>
      <c r="C20" s="24">
        <f t="shared" si="0"/>
        <v>34900</v>
      </c>
      <c r="D20" s="37" t="e">
        <f>#REF!</f>
        <v>#REF!</v>
      </c>
      <c r="E20" s="38" t="e">
        <f t="shared" si="1"/>
        <v>#REF!</v>
      </c>
      <c r="F20" s="51">
        <v>3.49</v>
      </c>
      <c r="I20" s="50"/>
    </row>
    <row r="21" spans="1:9" ht="12.75" hidden="1">
      <c r="A21" s="26" t="s">
        <v>25</v>
      </c>
      <c r="B21" s="40" t="s">
        <v>26</v>
      </c>
      <c r="C21" s="24">
        <f t="shared" si="0"/>
        <v>29000</v>
      </c>
      <c r="D21" s="37" t="e">
        <f>#REF!</f>
        <v>#REF!</v>
      </c>
      <c r="E21" s="38" t="e">
        <f t="shared" si="1"/>
        <v>#REF!</v>
      </c>
      <c r="F21" s="52">
        <v>2.9</v>
      </c>
      <c r="I21" s="50"/>
    </row>
    <row r="22" spans="1:9" ht="12.75" hidden="1">
      <c r="A22" s="26" t="s">
        <v>27</v>
      </c>
      <c r="B22" s="40" t="s">
        <v>28</v>
      </c>
      <c r="C22" s="24">
        <f t="shared" si="0"/>
        <v>108200</v>
      </c>
      <c r="D22" s="37" t="e">
        <f>#REF!</f>
        <v>#REF!</v>
      </c>
      <c r="E22" s="38" t="e">
        <f t="shared" si="1"/>
        <v>#REF!</v>
      </c>
      <c r="F22" s="38">
        <v>10.82</v>
      </c>
      <c r="I22" s="50"/>
    </row>
    <row r="23" spans="1:9" ht="12.75" hidden="1">
      <c r="A23" s="26" t="s">
        <v>29</v>
      </c>
      <c r="B23" s="40" t="s">
        <v>30</v>
      </c>
      <c r="C23" s="24">
        <f t="shared" si="0"/>
        <v>54100</v>
      </c>
      <c r="D23" s="37" t="e">
        <f>#REF!</f>
        <v>#REF!</v>
      </c>
      <c r="E23" s="38" t="e">
        <f t="shared" si="1"/>
        <v>#REF!</v>
      </c>
      <c r="F23" s="38">
        <v>5.41</v>
      </c>
      <c r="I23" s="50"/>
    </row>
    <row r="24" spans="1:9" ht="12.75" hidden="1">
      <c r="A24" s="26" t="s">
        <v>31</v>
      </c>
      <c r="B24" s="40" t="s">
        <v>32</v>
      </c>
      <c r="C24" s="24">
        <f t="shared" si="0"/>
        <v>54100</v>
      </c>
      <c r="D24" s="37" t="e">
        <f>#REF!</f>
        <v>#REF!</v>
      </c>
      <c r="E24" s="38" t="e">
        <f t="shared" si="1"/>
        <v>#REF!</v>
      </c>
      <c r="F24" s="38">
        <v>5.41</v>
      </c>
      <c r="I24" s="50"/>
    </row>
    <row r="25" spans="1:9" ht="12.75" hidden="1">
      <c r="A25" s="28" t="s">
        <v>41</v>
      </c>
      <c r="B25" s="40" t="s">
        <v>33</v>
      </c>
      <c r="C25" s="24">
        <f t="shared" si="0"/>
        <v>54100</v>
      </c>
      <c r="D25" s="37" t="e">
        <f>#REF!</f>
        <v>#REF!</v>
      </c>
      <c r="E25" s="38" t="e">
        <f t="shared" si="1"/>
        <v>#REF!</v>
      </c>
      <c r="F25" s="38">
        <v>5.41</v>
      </c>
      <c r="I25" s="50"/>
    </row>
    <row r="26" spans="1:9" ht="12.75" hidden="1">
      <c r="A26" s="28" t="s">
        <v>42</v>
      </c>
      <c r="B26" s="40" t="s">
        <v>34</v>
      </c>
      <c r="C26" s="24">
        <f t="shared" si="0"/>
        <v>54100</v>
      </c>
      <c r="D26" s="37" t="e">
        <f>#REF!</f>
        <v>#REF!</v>
      </c>
      <c r="E26" s="38" t="e">
        <f t="shared" si="1"/>
        <v>#REF!</v>
      </c>
      <c r="F26" s="38">
        <v>5.41</v>
      </c>
      <c r="I26" s="50"/>
    </row>
    <row r="27" spans="1:9" ht="12.75" hidden="1">
      <c r="A27" s="28" t="s">
        <v>38</v>
      </c>
      <c r="B27" s="40" t="s">
        <v>35</v>
      </c>
      <c r="C27" s="24">
        <f t="shared" si="0"/>
        <v>76600</v>
      </c>
      <c r="D27" s="37" t="e">
        <f>#REF!</f>
        <v>#REF!</v>
      </c>
      <c r="E27" s="38" t="e">
        <f t="shared" si="1"/>
        <v>#REF!</v>
      </c>
      <c r="F27" s="38">
        <v>7.66</v>
      </c>
      <c r="I27" s="50"/>
    </row>
    <row r="28" spans="1:9" ht="12.75" hidden="1">
      <c r="A28" s="26" t="s">
        <v>51</v>
      </c>
      <c r="B28" s="40" t="s">
        <v>36</v>
      </c>
      <c r="C28" s="24">
        <f t="shared" si="0"/>
        <v>76600</v>
      </c>
      <c r="D28" s="37" t="e">
        <f>#REF!</f>
        <v>#REF!</v>
      </c>
      <c r="E28" s="38" t="e">
        <f t="shared" si="1"/>
        <v>#REF!</v>
      </c>
      <c r="F28" s="38">
        <v>7.66</v>
      </c>
      <c r="I28" s="50"/>
    </row>
    <row r="29" spans="1:9" ht="25.5" customHeight="1" hidden="1">
      <c r="A29" s="26" t="s">
        <v>52</v>
      </c>
      <c r="B29" s="40" t="s">
        <v>37</v>
      </c>
      <c r="C29" s="24">
        <f t="shared" si="0"/>
        <v>76600</v>
      </c>
      <c r="D29" s="37" t="e">
        <f>#REF!</f>
        <v>#REF!</v>
      </c>
      <c r="E29" s="38" t="e">
        <f t="shared" si="1"/>
        <v>#REF!</v>
      </c>
      <c r="F29" s="38">
        <v>7.66</v>
      </c>
      <c r="I29" s="50"/>
    </row>
    <row r="30" spans="1:9" ht="25.5" customHeight="1" hidden="1">
      <c r="A30" s="26" t="s">
        <v>53</v>
      </c>
      <c r="B30" s="40" t="s">
        <v>39</v>
      </c>
      <c r="C30" s="24">
        <f t="shared" si="0"/>
        <v>108200</v>
      </c>
      <c r="D30" s="37" t="e">
        <f>#REF!</f>
        <v>#REF!</v>
      </c>
      <c r="E30" s="38" t="e">
        <f t="shared" si="1"/>
        <v>#REF!</v>
      </c>
      <c r="F30" s="38">
        <v>10.82</v>
      </c>
      <c r="I30" s="50"/>
    </row>
    <row r="31" spans="1:9" ht="20.25" customHeight="1" hidden="1">
      <c r="A31" s="27" t="s">
        <v>54</v>
      </c>
      <c r="B31" s="27" t="s">
        <v>55</v>
      </c>
      <c r="C31" s="24">
        <f t="shared" si="0"/>
        <v>35600</v>
      </c>
      <c r="D31" s="38" t="e">
        <f>#REF!</f>
        <v>#REF!</v>
      </c>
      <c r="E31" s="38" t="e">
        <f t="shared" si="1"/>
        <v>#REF!</v>
      </c>
      <c r="F31" s="38">
        <v>3.56</v>
      </c>
      <c r="I31" s="30"/>
    </row>
    <row r="32" spans="1:6" ht="20.25" customHeight="1">
      <c r="A32" s="42"/>
      <c r="B32" s="42"/>
      <c r="F32" s="30"/>
    </row>
    <row r="33" spans="1:5" ht="12.75">
      <c r="A33" s="64"/>
      <c r="B33" s="64"/>
      <c r="C33" s="64"/>
      <c r="D33" s="64"/>
      <c r="E33" s="64"/>
    </row>
  </sheetData>
  <sheetProtection/>
  <mergeCells count="12">
    <mergeCell ref="A9:H9"/>
    <mergeCell ref="F11:F14"/>
    <mergeCell ref="D5:E5"/>
    <mergeCell ref="G5:H5"/>
    <mergeCell ref="A7:H7"/>
    <mergeCell ref="A8:H8"/>
    <mergeCell ref="A33:E33"/>
    <mergeCell ref="A11:A14"/>
    <mergeCell ref="B11:B14"/>
    <mergeCell ref="C11:C14"/>
    <mergeCell ref="E11:E14"/>
    <mergeCell ref="D11:D14"/>
  </mergeCells>
  <printOptions/>
  <pageMargins left="0.15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zoomScalePageLayoutView="0" workbookViewId="0" topLeftCell="A1">
      <selection activeCell="A9" sqref="A9:H9"/>
    </sheetView>
  </sheetViews>
  <sheetFormatPr defaultColWidth="9.140625" defaultRowHeight="12.75"/>
  <cols>
    <col min="1" max="1" width="4.421875" style="29" customWidth="1"/>
    <col min="2" max="2" width="30.8515625" style="29" customWidth="1"/>
    <col min="3" max="3" width="8.7109375" style="17" hidden="1" customWidth="1"/>
    <col min="4" max="4" width="10.421875" style="30" hidden="1" customWidth="1"/>
    <col min="5" max="5" width="11.421875" style="30" hidden="1" customWidth="1"/>
    <col min="6" max="6" width="11.7109375" style="29" customWidth="1"/>
    <col min="7" max="8" width="12.28125" style="29" customWidth="1"/>
    <col min="9" max="16384" width="9.140625" style="29" customWidth="1"/>
  </cols>
  <sheetData>
    <row r="1" spans="5:8" ht="12.75">
      <c r="E1" s="31"/>
      <c r="F1" s="17"/>
      <c r="G1" s="30"/>
      <c r="H1" s="31"/>
    </row>
    <row r="2" spans="5:8" ht="12.75">
      <c r="E2" s="31"/>
      <c r="F2" s="17"/>
      <c r="G2" s="30"/>
      <c r="H2" s="31"/>
    </row>
    <row r="3" spans="4:8" ht="12.75">
      <c r="D3" s="31"/>
      <c r="F3" s="17"/>
      <c r="G3" s="31"/>
      <c r="H3" s="30"/>
    </row>
    <row r="4" spans="5:8" ht="12.75">
      <c r="E4" s="31"/>
      <c r="F4" s="17"/>
      <c r="G4" s="30"/>
      <c r="H4" s="31"/>
    </row>
    <row r="5" spans="1:8" ht="12.75">
      <c r="A5" s="30"/>
      <c r="D5" s="64"/>
      <c r="E5" s="64"/>
      <c r="F5" s="17"/>
      <c r="G5" s="64"/>
      <c r="H5" s="64"/>
    </row>
    <row r="6" ht="12.75">
      <c r="A6" s="30"/>
    </row>
    <row r="7" spans="1:8" ht="12.75" customHeight="1">
      <c r="A7" s="68" t="s">
        <v>66</v>
      </c>
      <c r="B7" s="68"/>
      <c r="C7" s="68"/>
      <c r="D7" s="68"/>
      <c r="E7" s="68"/>
      <c r="F7" s="68"/>
      <c r="G7" s="68"/>
      <c r="H7" s="68"/>
    </row>
    <row r="8" spans="1:8" ht="27" customHeight="1">
      <c r="A8" s="68" t="s">
        <v>60</v>
      </c>
      <c r="B8" s="68"/>
      <c r="C8" s="68"/>
      <c r="D8" s="68"/>
      <c r="E8" s="68"/>
      <c r="F8" s="68"/>
      <c r="G8" s="68"/>
      <c r="H8" s="68"/>
    </row>
    <row r="9" spans="1:8" ht="12.75" customHeight="1">
      <c r="A9" s="67" t="s">
        <v>67</v>
      </c>
      <c r="B9" s="67"/>
      <c r="C9" s="67"/>
      <c r="D9" s="67"/>
      <c r="E9" s="67"/>
      <c r="F9" s="67"/>
      <c r="G9" s="67"/>
      <c r="H9" s="67"/>
    </row>
    <row r="10" spans="1:2" ht="12.75">
      <c r="A10" s="30"/>
      <c r="B10" s="32"/>
    </row>
    <row r="11" spans="1:6" ht="12.75" customHeight="1">
      <c r="A11" s="65" t="s">
        <v>10</v>
      </c>
      <c r="B11" s="65" t="s">
        <v>11</v>
      </c>
      <c r="C11" s="66" t="s">
        <v>47</v>
      </c>
      <c r="D11" s="65" t="s">
        <v>48</v>
      </c>
      <c r="E11" s="65" t="s">
        <v>49</v>
      </c>
      <c r="F11" s="66" t="s">
        <v>47</v>
      </c>
    </row>
    <row r="12" spans="1:6" ht="12.75">
      <c r="A12" s="65"/>
      <c r="B12" s="65"/>
      <c r="C12" s="66"/>
      <c r="D12" s="65"/>
      <c r="E12" s="65"/>
      <c r="F12" s="66"/>
    </row>
    <row r="13" spans="1:6" ht="12.75">
      <c r="A13" s="65"/>
      <c r="B13" s="65"/>
      <c r="C13" s="66"/>
      <c r="D13" s="65"/>
      <c r="E13" s="65"/>
      <c r="F13" s="66"/>
    </row>
    <row r="14" spans="1:6" ht="26.25" customHeight="1">
      <c r="A14" s="65"/>
      <c r="B14" s="65"/>
      <c r="C14" s="66"/>
      <c r="D14" s="65"/>
      <c r="E14" s="65"/>
      <c r="F14" s="66"/>
    </row>
    <row r="15" spans="1:9" ht="12.75">
      <c r="A15" s="20" t="s">
        <v>44</v>
      </c>
      <c r="B15" s="33" t="s">
        <v>62</v>
      </c>
      <c r="C15" s="21"/>
      <c r="D15" s="34"/>
      <c r="E15" s="35"/>
      <c r="F15" s="44"/>
      <c r="I15" s="49"/>
    </row>
    <row r="16" spans="1:9" ht="12.75">
      <c r="A16" s="23" t="s">
        <v>9</v>
      </c>
      <c r="B16" s="36" t="s">
        <v>64</v>
      </c>
      <c r="C16" s="24">
        <f>F16*10000</f>
        <v>87899.99999999999</v>
      </c>
      <c r="D16" s="37" t="e">
        <f>#REF!</f>
        <v>#REF!</v>
      </c>
      <c r="E16" s="38" t="e">
        <f>C16+D16</f>
        <v>#REF!</v>
      </c>
      <c r="F16" s="51">
        <v>8.79</v>
      </c>
      <c r="I16" s="49"/>
    </row>
    <row r="17" spans="1:9" ht="12.75">
      <c r="A17" s="23" t="s">
        <v>13</v>
      </c>
      <c r="B17" s="36" t="s">
        <v>65</v>
      </c>
      <c r="C17" s="24">
        <f aca="true" t="shared" si="0" ref="C17:C31">F17*10000</f>
        <v>52699.99999999999</v>
      </c>
      <c r="D17" s="37" t="e">
        <f>#REF!</f>
        <v>#REF!</v>
      </c>
      <c r="E17" s="38" t="e">
        <f>C17+D17</f>
        <v>#REF!</v>
      </c>
      <c r="F17" s="51">
        <v>5.27</v>
      </c>
      <c r="I17" s="49"/>
    </row>
    <row r="18" spans="1:9" ht="12.75">
      <c r="A18" s="25" t="s">
        <v>40</v>
      </c>
      <c r="B18" s="39" t="s">
        <v>63</v>
      </c>
      <c r="C18" s="24"/>
      <c r="D18" s="37"/>
      <c r="E18" s="38"/>
      <c r="F18" s="51"/>
      <c r="I18" s="49"/>
    </row>
    <row r="19" spans="1:9" ht="25.5">
      <c r="A19" s="26" t="s">
        <v>14</v>
      </c>
      <c r="B19" s="40" t="s">
        <v>58</v>
      </c>
      <c r="C19" s="24">
        <f t="shared" si="0"/>
        <v>34900</v>
      </c>
      <c r="D19" s="37" t="e">
        <f>#REF!</f>
        <v>#REF!</v>
      </c>
      <c r="E19" s="38" t="e">
        <f aca="true" t="shared" si="1" ref="E19:E31">C19+D19</f>
        <v>#REF!</v>
      </c>
      <c r="F19" s="51">
        <v>3.49</v>
      </c>
      <c r="I19" s="49"/>
    </row>
    <row r="20" spans="1:9" ht="12.75">
      <c r="A20" s="26" t="s">
        <v>15</v>
      </c>
      <c r="B20" s="40" t="s">
        <v>59</v>
      </c>
      <c r="C20" s="24">
        <f t="shared" si="0"/>
        <v>34900</v>
      </c>
      <c r="D20" s="37" t="e">
        <f>#REF!</f>
        <v>#REF!</v>
      </c>
      <c r="E20" s="38" t="e">
        <f t="shared" si="1"/>
        <v>#REF!</v>
      </c>
      <c r="F20" s="51">
        <v>3.49</v>
      </c>
      <c r="I20" s="49"/>
    </row>
    <row r="21" spans="1:9" ht="12.75" hidden="1">
      <c r="A21" s="26" t="s">
        <v>25</v>
      </c>
      <c r="B21" s="40" t="s">
        <v>26</v>
      </c>
      <c r="C21" s="24">
        <f t="shared" si="0"/>
        <v>54100</v>
      </c>
      <c r="D21" s="37" t="e">
        <f>#REF!</f>
        <v>#REF!</v>
      </c>
      <c r="E21" s="38" t="e">
        <f t="shared" si="1"/>
        <v>#REF!</v>
      </c>
      <c r="F21" s="44">
        <v>5.41</v>
      </c>
      <c r="I21" s="49"/>
    </row>
    <row r="22" spans="1:9" ht="12.75" hidden="1">
      <c r="A22" s="26" t="s">
        <v>27</v>
      </c>
      <c r="B22" s="40" t="s">
        <v>28</v>
      </c>
      <c r="C22" s="24">
        <f t="shared" si="0"/>
        <v>108200</v>
      </c>
      <c r="D22" s="37" t="e">
        <f>#REF!</f>
        <v>#REF!</v>
      </c>
      <c r="E22" s="38" t="e">
        <f t="shared" si="1"/>
        <v>#REF!</v>
      </c>
      <c r="F22" s="44">
        <v>10.82</v>
      </c>
      <c r="I22" s="49"/>
    </row>
    <row r="23" spans="1:9" ht="12.75" hidden="1">
      <c r="A23" s="26" t="s">
        <v>29</v>
      </c>
      <c r="B23" s="40" t="s">
        <v>30</v>
      </c>
      <c r="C23" s="24">
        <f t="shared" si="0"/>
        <v>54100</v>
      </c>
      <c r="D23" s="37" t="e">
        <f>#REF!</f>
        <v>#REF!</v>
      </c>
      <c r="E23" s="38" t="e">
        <f t="shared" si="1"/>
        <v>#REF!</v>
      </c>
      <c r="F23" s="44">
        <v>5.41</v>
      </c>
      <c r="I23" s="49"/>
    </row>
    <row r="24" spans="1:9" ht="12.75" hidden="1">
      <c r="A24" s="26" t="s">
        <v>31</v>
      </c>
      <c r="B24" s="40" t="s">
        <v>32</v>
      </c>
      <c r="C24" s="24">
        <f t="shared" si="0"/>
        <v>54100</v>
      </c>
      <c r="D24" s="37" t="e">
        <f>#REF!</f>
        <v>#REF!</v>
      </c>
      <c r="E24" s="38" t="e">
        <f t="shared" si="1"/>
        <v>#REF!</v>
      </c>
      <c r="F24" s="44">
        <v>5.41</v>
      </c>
      <c r="I24" s="49"/>
    </row>
    <row r="25" spans="1:9" ht="12.75" hidden="1">
      <c r="A25" s="28" t="s">
        <v>41</v>
      </c>
      <c r="B25" s="40" t="s">
        <v>33</v>
      </c>
      <c r="C25" s="24">
        <f t="shared" si="0"/>
        <v>54100</v>
      </c>
      <c r="D25" s="37" t="e">
        <f>#REF!</f>
        <v>#REF!</v>
      </c>
      <c r="E25" s="38" t="e">
        <f t="shared" si="1"/>
        <v>#REF!</v>
      </c>
      <c r="F25" s="44">
        <v>5.41</v>
      </c>
      <c r="I25" s="49"/>
    </row>
    <row r="26" spans="1:9" ht="12.75" hidden="1">
      <c r="A26" s="28" t="s">
        <v>42</v>
      </c>
      <c r="B26" s="40" t="s">
        <v>34</v>
      </c>
      <c r="C26" s="24">
        <f t="shared" si="0"/>
        <v>54100</v>
      </c>
      <c r="D26" s="37" t="e">
        <f>#REF!</f>
        <v>#REF!</v>
      </c>
      <c r="E26" s="38" t="e">
        <f t="shared" si="1"/>
        <v>#REF!</v>
      </c>
      <c r="F26" s="44">
        <v>5.41</v>
      </c>
      <c r="I26" s="50"/>
    </row>
    <row r="27" spans="1:9" ht="12.75" hidden="1">
      <c r="A27" s="28" t="s">
        <v>38</v>
      </c>
      <c r="B27" s="40" t="s">
        <v>35</v>
      </c>
      <c r="C27" s="24">
        <f t="shared" si="0"/>
        <v>76600</v>
      </c>
      <c r="D27" s="37" t="e">
        <f>#REF!</f>
        <v>#REF!</v>
      </c>
      <c r="E27" s="38" t="e">
        <f t="shared" si="1"/>
        <v>#REF!</v>
      </c>
      <c r="F27" s="44">
        <v>7.66</v>
      </c>
      <c r="I27" s="49"/>
    </row>
    <row r="28" spans="1:9" ht="12.75" hidden="1">
      <c r="A28" s="26" t="s">
        <v>51</v>
      </c>
      <c r="B28" s="40" t="s">
        <v>36</v>
      </c>
      <c r="C28" s="24">
        <f t="shared" si="0"/>
        <v>76600</v>
      </c>
      <c r="D28" s="37" t="e">
        <f>#REF!</f>
        <v>#REF!</v>
      </c>
      <c r="E28" s="38" t="e">
        <f t="shared" si="1"/>
        <v>#REF!</v>
      </c>
      <c r="F28" s="44">
        <v>7.66</v>
      </c>
      <c r="I28" s="49"/>
    </row>
    <row r="29" spans="1:9" ht="25.5" customHeight="1" hidden="1">
      <c r="A29" s="26" t="s">
        <v>52</v>
      </c>
      <c r="B29" s="40" t="s">
        <v>37</v>
      </c>
      <c r="C29" s="24">
        <f t="shared" si="0"/>
        <v>76600</v>
      </c>
      <c r="D29" s="37" t="e">
        <f>#REF!</f>
        <v>#REF!</v>
      </c>
      <c r="E29" s="38" t="e">
        <f t="shared" si="1"/>
        <v>#REF!</v>
      </c>
      <c r="F29" s="44">
        <v>7.66</v>
      </c>
      <c r="I29" s="49"/>
    </row>
    <row r="30" spans="1:9" ht="25.5" customHeight="1" hidden="1">
      <c r="A30" s="26" t="s">
        <v>53</v>
      </c>
      <c r="B30" s="40" t="s">
        <v>39</v>
      </c>
      <c r="C30" s="24">
        <f t="shared" si="0"/>
        <v>108200</v>
      </c>
      <c r="D30" s="37" t="e">
        <f>#REF!</f>
        <v>#REF!</v>
      </c>
      <c r="E30" s="38" t="e">
        <f t="shared" si="1"/>
        <v>#REF!</v>
      </c>
      <c r="F30" s="44">
        <v>10.82</v>
      </c>
      <c r="I30" s="49"/>
    </row>
    <row r="31" spans="1:9" ht="20.25" customHeight="1" hidden="1">
      <c r="A31" s="26" t="s">
        <v>54</v>
      </c>
      <c r="B31" s="27" t="s">
        <v>55</v>
      </c>
      <c r="C31" s="24">
        <f t="shared" si="0"/>
        <v>35600</v>
      </c>
      <c r="D31" s="38" t="e">
        <f>#REF!</f>
        <v>#REF!</v>
      </c>
      <c r="E31" s="38" t="e">
        <f t="shared" si="1"/>
        <v>#REF!</v>
      </c>
      <c r="F31" s="44">
        <v>3.56</v>
      </c>
      <c r="I31" s="50"/>
    </row>
    <row r="32" spans="1:9" ht="20.25" customHeight="1">
      <c r="A32" s="41"/>
      <c r="B32" s="42"/>
      <c r="C32" s="43"/>
      <c r="D32" s="45"/>
      <c r="E32" s="45"/>
      <c r="I32" s="16"/>
    </row>
    <row r="33" spans="1:5" ht="12.75">
      <c r="A33" s="64"/>
      <c r="B33" s="64"/>
      <c r="C33" s="64"/>
      <c r="D33" s="64"/>
      <c r="E33" s="64"/>
    </row>
  </sheetData>
  <sheetProtection/>
  <mergeCells count="12">
    <mergeCell ref="A7:H7"/>
    <mergeCell ref="A8:H8"/>
    <mergeCell ref="A9:H9"/>
    <mergeCell ref="D5:E5"/>
    <mergeCell ref="G5:H5"/>
    <mergeCell ref="F11:F14"/>
    <mergeCell ref="A33:E33"/>
    <mergeCell ref="A11:A14"/>
    <mergeCell ref="B11:B14"/>
    <mergeCell ref="C11:C14"/>
    <mergeCell ref="E11:E14"/>
    <mergeCell ref="D11:D14"/>
  </mergeCells>
  <printOptions/>
  <pageMargins left="0.15" right="0.1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3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.421875" style="16" customWidth="1"/>
    <col min="2" max="2" width="31.140625" style="16" customWidth="1"/>
    <col min="3" max="3" width="8.140625" style="17" hidden="1" customWidth="1"/>
    <col min="4" max="4" width="10.28125" style="17" hidden="1" customWidth="1"/>
    <col min="5" max="5" width="12.421875" style="17" hidden="1" customWidth="1"/>
    <col min="6" max="6" width="10.28125" style="29" hidden="1" customWidth="1"/>
    <col min="7" max="7" width="12.140625" style="29" customWidth="1"/>
    <col min="8" max="8" width="12.28125" style="29" customWidth="1"/>
    <col min="9" max="9" width="12.421875" style="29" customWidth="1"/>
    <col min="10" max="16384" width="9.140625" style="29" customWidth="1"/>
  </cols>
  <sheetData>
    <row r="1" spans="5:9" ht="12.75">
      <c r="E1" s="18"/>
      <c r="F1" s="17"/>
      <c r="G1" s="17"/>
      <c r="H1" s="30"/>
      <c r="I1" s="31"/>
    </row>
    <row r="2" spans="5:9" ht="12.75">
      <c r="E2" s="18"/>
      <c r="F2" s="17"/>
      <c r="G2" s="17"/>
      <c r="H2" s="30"/>
      <c r="I2" s="31"/>
    </row>
    <row r="3" spans="4:9" ht="12.75">
      <c r="D3" s="18"/>
      <c r="F3" s="18"/>
      <c r="G3" s="17"/>
      <c r="H3" s="31"/>
      <c r="I3" s="30"/>
    </row>
    <row r="4" spans="5:9" ht="12.75">
      <c r="E4" s="18"/>
      <c r="F4" s="17"/>
      <c r="G4" s="17"/>
      <c r="H4" s="30"/>
      <c r="I4" s="31"/>
    </row>
    <row r="5" spans="1:9" ht="12.75">
      <c r="A5" s="17"/>
      <c r="D5" s="70"/>
      <c r="E5" s="70"/>
      <c r="F5" s="47"/>
      <c r="G5" s="17"/>
      <c r="H5" s="64"/>
      <c r="I5" s="64"/>
    </row>
    <row r="6" ht="12.75">
      <c r="A6" s="17"/>
    </row>
    <row r="7" spans="1:9" ht="12.75" customHeight="1">
      <c r="A7" s="71" t="s">
        <v>66</v>
      </c>
      <c r="B7" s="71"/>
      <c r="C7" s="71"/>
      <c r="D7" s="71"/>
      <c r="E7" s="71"/>
      <c r="F7" s="71"/>
      <c r="G7" s="71"/>
      <c r="H7" s="71"/>
      <c r="I7" s="71"/>
    </row>
    <row r="8" spans="1:9" ht="12.75" customHeight="1">
      <c r="A8" s="71" t="s">
        <v>57</v>
      </c>
      <c r="B8" s="71"/>
      <c r="C8" s="71"/>
      <c r="D8" s="71"/>
      <c r="E8" s="71"/>
      <c r="F8" s="71"/>
      <c r="G8" s="71"/>
      <c r="H8" s="71"/>
      <c r="I8" s="71"/>
    </row>
    <row r="9" spans="1:9" ht="12.75" customHeight="1">
      <c r="A9" s="69" t="s">
        <v>67</v>
      </c>
      <c r="B9" s="69"/>
      <c r="C9" s="69"/>
      <c r="D9" s="69"/>
      <c r="E9" s="69"/>
      <c r="F9" s="69"/>
      <c r="G9" s="69"/>
      <c r="H9" s="69"/>
      <c r="I9" s="69"/>
    </row>
    <row r="10" spans="1:2" ht="12.75">
      <c r="A10" s="17"/>
      <c r="B10" s="19"/>
    </row>
    <row r="11" spans="1:10" ht="12.75" customHeight="1">
      <c r="A11" s="66" t="s">
        <v>10</v>
      </c>
      <c r="B11" s="66" t="s">
        <v>11</v>
      </c>
      <c r="C11" s="66" t="s">
        <v>47</v>
      </c>
      <c r="D11" s="66" t="s">
        <v>48</v>
      </c>
      <c r="E11" s="66" t="s">
        <v>50</v>
      </c>
      <c r="F11" s="65" t="s">
        <v>49</v>
      </c>
      <c r="G11" s="66" t="s">
        <v>47</v>
      </c>
      <c r="H11" s="30"/>
      <c r="J11" s="49"/>
    </row>
    <row r="12" spans="1:10" ht="12.75">
      <c r="A12" s="66"/>
      <c r="B12" s="66"/>
      <c r="C12" s="66"/>
      <c r="D12" s="66"/>
      <c r="E12" s="66"/>
      <c r="F12" s="65"/>
      <c r="G12" s="66"/>
      <c r="J12" s="50"/>
    </row>
    <row r="13" spans="1:10" ht="12.75">
      <c r="A13" s="66"/>
      <c r="B13" s="66"/>
      <c r="C13" s="66"/>
      <c r="D13" s="66"/>
      <c r="E13" s="66"/>
      <c r="F13" s="65"/>
      <c r="G13" s="66"/>
      <c r="J13" s="50"/>
    </row>
    <row r="14" spans="1:10" ht="40.5" customHeight="1">
      <c r="A14" s="66"/>
      <c r="B14" s="66"/>
      <c r="C14" s="66"/>
      <c r="D14" s="66"/>
      <c r="E14" s="66"/>
      <c r="F14" s="65"/>
      <c r="G14" s="66"/>
      <c r="J14" s="50"/>
    </row>
    <row r="15" spans="1:10" ht="12.75">
      <c r="A15" s="20" t="s">
        <v>44</v>
      </c>
      <c r="B15" s="33" t="s">
        <v>62</v>
      </c>
      <c r="C15" s="21"/>
      <c r="D15" s="22"/>
      <c r="E15" s="21"/>
      <c r="F15" s="46"/>
      <c r="G15" s="38"/>
      <c r="J15" s="50"/>
    </row>
    <row r="16" spans="1:10" ht="12.75">
      <c r="A16" s="23" t="s">
        <v>9</v>
      </c>
      <c r="B16" s="36" t="s">
        <v>64</v>
      </c>
      <c r="C16" s="44">
        <f>G16*10000</f>
        <v>165100.00000000003</v>
      </c>
      <c r="D16" s="24" t="e">
        <f>#REF!</f>
        <v>#REF!</v>
      </c>
      <c r="E16" s="15">
        <f>C16/10690</f>
        <v>15.444340505144998</v>
      </c>
      <c r="F16" s="38" t="e">
        <f>C16+D16</f>
        <v>#REF!</v>
      </c>
      <c r="G16" s="51">
        <v>16.51</v>
      </c>
      <c r="J16" s="50"/>
    </row>
    <row r="17" spans="1:10" ht="12.75">
      <c r="A17" s="23" t="s">
        <v>13</v>
      </c>
      <c r="B17" s="36" t="s">
        <v>65</v>
      </c>
      <c r="C17" s="44">
        <f aca="true" t="shared" si="0" ref="C17:C31">G17*10000</f>
        <v>99000</v>
      </c>
      <c r="D17" s="24" t="e">
        <f>#REF!</f>
        <v>#REF!</v>
      </c>
      <c r="E17" s="15">
        <f aca="true" t="shared" si="1" ref="E17:E30">C17/10690</f>
        <v>9.260991580916745</v>
      </c>
      <c r="F17" s="38" t="e">
        <f aca="true" t="shared" si="2" ref="F17:F31">C17+D17</f>
        <v>#REF!</v>
      </c>
      <c r="G17" s="51">
        <v>9.9</v>
      </c>
      <c r="J17" s="50"/>
    </row>
    <row r="18" spans="1:10" ht="12.75">
      <c r="A18" s="25" t="s">
        <v>40</v>
      </c>
      <c r="B18" s="39" t="s">
        <v>63</v>
      </c>
      <c r="C18" s="44"/>
      <c r="D18" s="24"/>
      <c r="E18" s="15"/>
      <c r="F18" s="38"/>
      <c r="G18" s="51"/>
      <c r="J18" s="50"/>
    </row>
    <row r="19" spans="1:10" ht="25.5">
      <c r="A19" s="26" t="s">
        <v>14</v>
      </c>
      <c r="B19" s="40" t="s">
        <v>58</v>
      </c>
      <c r="C19" s="44">
        <f t="shared" si="0"/>
        <v>65800</v>
      </c>
      <c r="D19" s="24" t="e">
        <f>#REF!</f>
        <v>#REF!</v>
      </c>
      <c r="E19" s="15">
        <f t="shared" si="1"/>
        <v>6.155285313376988</v>
      </c>
      <c r="F19" s="38" t="e">
        <f t="shared" si="2"/>
        <v>#REF!</v>
      </c>
      <c r="G19" s="51">
        <v>6.58</v>
      </c>
      <c r="J19" s="50"/>
    </row>
    <row r="20" spans="1:10" ht="12.75">
      <c r="A20" s="26" t="s">
        <v>15</v>
      </c>
      <c r="B20" s="40" t="s">
        <v>59</v>
      </c>
      <c r="C20" s="44">
        <f t="shared" si="0"/>
        <v>65800</v>
      </c>
      <c r="D20" s="24" t="e">
        <f>#REF!</f>
        <v>#REF!</v>
      </c>
      <c r="E20" s="15">
        <f t="shared" si="1"/>
        <v>6.155285313376988</v>
      </c>
      <c r="F20" s="38" t="e">
        <f t="shared" si="2"/>
        <v>#REF!</v>
      </c>
      <c r="G20" s="51">
        <v>6.58</v>
      </c>
      <c r="J20" s="50"/>
    </row>
    <row r="21" spans="1:10" ht="12.75" hidden="1">
      <c r="A21" s="26" t="s">
        <v>25</v>
      </c>
      <c r="B21" s="27" t="s">
        <v>26</v>
      </c>
      <c r="C21" s="44">
        <f t="shared" si="0"/>
        <v>56000</v>
      </c>
      <c r="D21" s="24" t="e">
        <f>#REF!</f>
        <v>#REF!</v>
      </c>
      <c r="E21" s="15">
        <f t="shared" si="1"/>
        <v>5.238540692235734</v>
      </c>
      <c r="F21" s="38" t="e">
        <f t="shared" si="2"/>
        <v>#REF!</v>
      </c>
      <c r="G21" s="53">
        <v>5.6</v>
      </c>
      <c r="J21" s="50"/>
    </row>
    <row r="22" spans="1:10" ht="12.75" hidden="1">
      <c r="A22" s="26" t="s">
        <v>27</v>
      </c>
      <c r="B22" s="27" t="s">
        <v>28</v>
      </c>
      <c r="C22" s="44">
        <f t="shared" si="0"/>
        <v>216400</v>
      </c>
      <c r="D22" s="24" t="e">
        <f>#REF!</f>
        <v>#REF!</v>
      </c>
      <c r="E22" s="15">
        <f t="shared" si="1"/>
        <v>20.243217960710943</v>
      </c>
      <c r="F22" s="38" t="e">
        <f t="shared" si="2"/>
        <v>#REF!</v>
      </c>
      <c r="G22" s="48">
        <v>21.64</v>
      </c>
      <c r="J22" s="50"/>
    </row>
    <row r="23" spans="1:10" ht="12.75" hidden="1">
      <c r="A23" s="26" t="s">
        <v>29</v>
      </c>
      <c r="B23" s="27" t="s">
        <v>30</v>
      </c>
      <c r="C23" s="44">
        <f t="shared" si="0"/>
        <v>108200</v>
      </c>
      <c r="D23" s="24" t="e">
        <f>#REF!</f>
        <v>#REF!</v>
      </c>
      <c r="E23" s="15">
        <f t="shared" si="1"/>
        <v>10.121608980355472</v>
      </c>
      <c r="F23" s="38" t="e">
        <f t="shared" si="2"/>
        <v>#REF!</v>
      </c>
      <c r="G23" s="48">
        <v>10.82</v>
      </c>
      <c r="J23" s="50"/>
    </row>
    <row r="24" spans="1:10" ht="12.75" hidden="1">
      <c r="A24" s="26" t="s">
        <v>31</v>
      </c>
      <c r="B24" s="27" t="s">
        <v>32</v>
      </c>
      <c r="C24" s="44">
        <f t="shared" si="0"/>
        <v>108200</v>
      </c>
      <c r="D24" s="24" t="e">
        <f>#REF!</f>
        <v>#REF!</v>
      </c>
      <c r="E24" s="15">
        <f t="shared" si="1"/>
        <v>10.121608980355472</v>
      </c>
      <c r="F24" s="38" t="e">
        <f t="shared" si="2"/>
        <v>#REF!</v>
      </c>
      <c r="G24" s="48">
        <v>10.82</v>
      </c>
      <c r="J24" s="50"/>
    </row>
    <row r="25" spans="1:10" ht="12.75" hidden="1">
      <c r="A25" s="28" t="s">
        <v>41</v>
      </c>
      <c r="B25" s="27" t="s">
        <v>33</v>
      </c>
      <c r="C25" s="44">
        <f t="shared" si="0"/>
        <v>108200</v>
      </c>
      <c r="D25" s="24" t="e">
        <f>#REF!</f>
        <v>#REF!</v>
      </c>
      <c r="E25" s="15">
        <f t="shared" si="1"/>
        <v>10.121608980355472</v>
      </c>
      <c r="F25" s="38" t="e">
        <f t="shared" si="2"/>
        <v>#REF!</v>
      </c>
      <c r="G25" s="48">
        <v>10.82</v>
      </c>
      <c r="J25" s="50"/>
    </row>
    <row r="26" spans="1:10" ht="12.75" hidden="1">
      <c r="A26" s="28" t="s">
        <v>42</v>
      </c>
      <c r="B26" s="27" t="s">
        <v>34</v>
      </c>
      <c r="C26" s="44">
        <f t="shared" si="0"/>
        <v>108200</v>
      </c>
      <c r="D26" s="24" t="e">
        <f>#REF!</f>
        <v>#REF!</v>
      </c>
      <c r="E26" s="15">
        <f t="shared" si="1"/>
        <v>10.121608980355472</v>
      </c>
      <c r="F26" s="38" t="e">
        <f t="shared" si="2"/>
        <v>#REF!</v>
      </c>
      <c r="G26" s="48">
        <v>10.82</v>
      </c>
      <c r="J26" s="50"/>
    </row>
    <row r="27" spans="1:10" ht="12.75" hidden="1">
      <c r="A27" s="28" t="s">
        <v>38</v>
      </c>
      <c r="B27" s="27" t="s">
        <v>35</v>
      </c>
      <c r="C27" s="44">
        <f t="shared" si="0"/>
        <v>153200</v>
      </c>
      <c r="D27" s="24" t="e">
        <f>#REF!</f>
        <v>#REF!</v>
      </c>
      <c r="E27" s="15">
        <f t="shared" si="1"/>
        <v>14.331150608044902</v>
      </c>
      <c r="F27" s="38" t="e">
        <f t="shared" si="2"/>
        <v>#REF!</v>
      </c>
      <c r="G27" s="48">
        <v>15.32</v>
      </c>
      <c r="J27" s="50"/>
    </row>
    <row r="28" spans="1:7" ht="12.75" hidden="1">
      <c r="A28" s="26" t="s">
        <v>51</v>
      </c>
      <c r="B28" s="27" t="s">
        <v>36</v>
      </c>
      <c r="C28" s="44">
        <f t="shared" si="0"/>
        <v>153200</v>
      </c>
      <c r="D28" s="24" t="e">
        <f>#REF!</f>
        <v>#REF!</v>
      </c>
      <c r="E28" s="15">
        <f t="shared" si="1"/>
        <v>14.331150608044902</v>
      </c>
      <c r="F28" s="38" t="e">
        <f t="shared" si="2"/>
        <v>#REF!</v>
      </c>
      <c r="G28" s="48">
        <v>15.32</v>
      </c>
    </row>
    <row r="29" spans="1:7" ht="25.5" customHeight="1" hidden="1">
      <c r="A29" s="26" t="s">
        <v>52</v>
      </c>
      <c r="B29" s="27" t="s">
        <v>37</v>
      </c>
      <c r="C29" s="44">
        <f t="shared" si="0"/>
        <v>153200</v>
      </c>
      <c r="D29" s="24" t="e">
        <f>#REF!</f>
        <v>#REF!</v>
      </c>
      <c r="E29" s="15">
        <f t="shared" si="1"/>
        <v>14.331150608044902</v>
      </c>
      <c r="F29" s="38" t="e">
        <f t="shared" si="2"/>
        <v>#REF!</v>
      </c>
      <c r="G29" s="48">
        <v>15.32</v>
      </c>
    </row>
    <row r="30" spans="1:7" ht="25.5" customHeight="1" hidden="1">
      <c r="A30" s="26" t="s">
        <v>53</v>
      </c>
      <c r="B30" s="27" t="s">
        <v>39</v>
      </c>
      <c r="C30" s="44">
        <f t="shared" si="0"/>
        <v>216400</v>
      </c>
      <c r="D30" s="24" t="e">
        <f>#REF!</f>
        <v>#REF!</v>
      </c>
      <c r="E30" s="15">
        <f t="shared" si="1"/>
        <v>20.243217960710943</v>
      </c>
      <c r="F30" s="38" t="e">
        <f t="shared" si="2"/>
        <v>#REF!</v>
      </c>
      <c r="G30" s="48">
        <v>21.64</v>
      </c>
    </row>
    <row r="31" spans="1:7" ht="18.75" customHeight="1" hidden="1">
      <c r="A31" s="26" t="s">
        <v>54</v>
      </c>
      <c r="B31" s="27" t="s">
        <v>55</v>
      </c>
      <c r="C31" s="44">
        <f t="shared" si="0"/>
        <v>71200</v>
      </c>
      <c r="D31" s="44" t="e">
        <f>#REF!</f>
        <v>#REF!</v>
      </c>
      <c r="E31" s="15">
        <f>C31/14150</f>
        <v>5.031802120141343</v>
      </c>
      <c r="F31" s="38" t="e">
        <f t="shared" si="2"/>
        <v>#REF!</v>
      </c>
      <c r="G31" s="48">
        <v>7.12</v>
      </c>
    </row>
    <row r="32" ht="20.25" customHeight="1"/>
    <row r="33" spans="1:5" ht="12.75">
      <c r="A33" s="70"/>
      <c r="B33" s="70"/>
      <c r="C33" s="70"/>
      <c r="D33" s="70"/>
      <c r="E33" s="70"/>
    </row>
  </sheetData>
  <sheetProtection/>
  <mergeCells count="13">
    <mergeCell ref="A33:E33"/>
    <mergeCell ref="A11:A14"/>
    <mergeCell ref="B11:B14"/>
    <mergeCell ref="C11:C14"/>
    <mergeCell ref="E11:E14"/>
    <mergeCell ref="D11:D14"/>
    <mergeCell ref="A9:I9"/>
    <mergeCell ref="D5:E5"/>
    <mergeCell ref="A7:I7"/>
    <mergeCell ref="A8:I8"/>
    <mergeCell ref="H5:I5"/>
    <mergeCell ref="G11:G14"/>
    <mergeCell ref="F11:F14"/>
  </mergeCells>
  <printOptions/>
  <pageMargins left="0.22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2002-01-01T13:43:07Z</cp:lastPrinted>
  <dcterms:created xsi:type="dcterms:W3CDTF">1996-10-08T23:32:33Z</dcterms:created>
  <dcterms:modified xsi:type="dcterms:W3CDTF">2021-03-02T14:55:27Z</dcterms:modified>
  <cp:category/>
  <cp:version/>
  <cp:contentType/>
  <cp:contentStatus/>
</cp:coreProperties>
</file>