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tabRatio="882" firstSheet="2" activeTab="5"/>
  </bookViews>
  <sheets>
    <sheet name="ЭТО  медик.окр." sheetId="1" state="hidden" r:id="rId1"/>
    <sheet name="ст-ть" sheetId="2" state="hidden" r:id="rId2"/>
    <sheet name="РБ" sheetId="3" r:id="rId3"/>
    <sheet name="ИГ" sheetId="4" r:id="rId4"/>
    <sheet name=" страх" sheetId="5" r:id="rId5"/>
    <sheet name="ВЖ " sheetId="6" r:id="rId6"/>
  </sheets>
  <definedNames/>
  <calcPr fullCalcOnLoad="1"/>
</workbook>
</file>

<file path=xl/sharedStrings.xml><?xml version="1.0" encoding="utf-8"?>
<sst xmlns="http://schemas.openxmlformats.org/spreadsheetml/2006/main" count="400" uniqueCount="91">
  <si>
    <t>№ п/п</t>
  </si>
  <si>
    <t>пара</t>
  </si>
  <si>
    <t>Наименование основных и вспомагательных материалов</t>
  </si>
  <si>
    <t xml:space="preserve">Единица измерения </t>
  </si>
  <si>
    <t>Эзофагогастро-дуоденоскопия</t>
  </si>
  <si>
    <t>средства для анестезии:</t>
  </si>
  <si>
    <t>лидокаин (аэрозоль)</t>
  </si>
  <si>
    <t>вата</t>
  </si>
  <si>
    <t>мл</t>
  </si>
  <si>
    <t>г</t>
  </si>
  <si>
    <t>6.1.</t>
  </si>
  <si>
    <t>Эндоскопические диагностические исследования</t>
  </si>
  <si>
    <t>цен по эндоскопическим диагностическим исследованиям</t>
  </si>
  <si>
    <t>Наименование  платной  медицинской  услуги</t>
  </si>
  <si>
    <t>по желанию граждан  РБ</t>
  </si>
  <si>
    <t>шприц 20,0</t>
  </si>
  <si>
    <t>для иностранных граждан</t>
  </si>
  <si>
    <t xml:space="preserve">Тариф без НДС </t>
  </si>
  <si>
    <t>Эзофагоскопия</t>
  </si>
  <si>
    <t>Эзофагогастроскопия</t>
  </si>
  <si>
    <t>Ректосигмоскопия</t>
  </si>
  <si>
    <t>Ректосигмоколоноскопия</t>
  </si>
  <si>
    <t>6.2.</t>
  </si>
  <si>
    <t>Эндоскопические лечебно-диагностические процедуры и операции</t>
  </si>
  <si>
    <t>Ректоскопия</t>
  </si>
  <si>
    <t>6.3.</t>
  </si>
  <si>
    <t>Прочие манипуляции</t>
  </si>
  <si>
    <t>Взятие биопсийного материала на гистологическое исследование</t>
  </si>
  <si>
    <t>шт.</t>
  </si>
  <si>
    <t>средства для мытья эндоскопов и инструментария</t>
  </si>
  <si>
    <t>средства для дезинфекции эндоскопов и инструментария</t>
  </si>
  <si>
    <t>гель для исследования</t>
  </si>
  <si>
    <t>Материалы не расходуются</t>
  </si>
  <si>
    <r>
      <t>м</t>
    </r>
    <r>
      <rPr>
        <vertAlign val="superscript"/>
        <sz val="10"/>
        <color indexed="8"/>
        <rFont val="Times New Roman"/>
        <family val="1"/>
      </rPr>
      <t>2</t>
    </r>
  </si>
  <si>
    <t>резиновые перчатки нестерильные</t>
  </si>
  <si>
    <t>салфетки марлевые, марля</t>
  </si>
  <si>
    <t>Гель для исследования</t>
  </si>
  <si>
    <t>Ректосигмо-колоноскопия</t>
  </si>
  <si>
    <t>не надо</t>
  </si>
  <si>
    <t>6.1.1.3.</t>
  </si>
  <si>
    <t>6.1.2.3.</t>
  </si>
  <si>
    <t>6.1.3.3.</t>
  </si>
  <si>
    <t>6.1.11.2</t>
  </si>
  <si>
    <t>6.1.12.2</t>
  </si>
  <si>
    <t>6.2.1.3.</t>
  </si>
  <si>
    <t>6.2.2.3.</t>
  </si>
  <si>
    <t>6.2.3.3.</t>
  </si>
  <si>
    <t>6.2.12.2.</t>
  </si>
  <si>
    <t>6.2.13.2.</t>
  </si>
  <si>
    <t>6.2.14.2.</t>
  </si>
  <si>
    <t>6.3.1.2.</t>
  </si>
  <si>
    <t>6.3.1.3.</t>
  </si>
  <si>
    <t>Эзофагоскопия на фиброэндоскопах</t>
  </si>
  <si>
    <t>Эзофагогастроскопия на фиброэндоскопах</t>
  </si>
  <si>
    <t xml:space="preserve"> Эзофагогастродуоденоскопия на фиброэндоскопах</t>
  </si>
  <si>
    <t>Эзофагогастродуоденоскопия на фиброэндоскопах</t>
  </si>
  <si>
    <t>Взятие биопсийного материала на гистологическое исследование на фиброэндоскопах</t>
  </si>
  <si>
    <t xml:space="preserve">Ректосигмоскопия на видеоэндоскопической системе без функции хромоскопии  </t>
  </si>
  <si>
    <t xml:space="preserve">Ректосигмоколоноскопия на видеоэндоскопической системе без функции хромоскопии  </t>
  </si>
  <si>
    <t xml:space="preserve">Ректоскопия на видеоэндоскопической системе без функции хромоскопии  </t>
  </si>
  <si>
    <t xml:space="preserve">Взятие биопсийного материала на гистологическое исследование на видеоэндоскопической системе без функции хромоскопии  </t>
  </si>
  <si>
    <t>6.1.11.2.</t>
  </si>
  <si>
    <t>6.1.12.2.</t>
  </si>
  <si>
    <t>Этанол 70%</t>
  </si>
  <si>
    <r>
      <t xml:space="preserve">салфетки марлевые, </t>
    </r>
    <r>
      <rPr>
        <sz val="10"/>
        <color indexed="17"/>
        <rFont val="Times New Roman"/>
        <family val="1"/>
      </rPr>
      <t>марля</t>
    </r>
  </si>
  <si>
    <t>в хир ман</t>
  </si>
  <si>
    <t xml:space="preserve">                                                                                   </t>
  </si>
  <si>
    <t xml:space="preserve">   </t>
  </si>
  <si>
    <t>НДС 10%</t>
  </si>
  <si>
    <t xml:space="preserve">           Утверждаю:</t>
  </si>
  <si>
    <t>Экономист                                                                                              Е.Н.Цалко</t>
  </si>
  <si>
    <t xml:space="preserve"> Экономист                     ________________________                        Е.Н.Цалко                 </t>
  </si>
  <si>
    <t xml:space="preserve"> Экономист                     ________________________                        Е.Н.Цалко                    </t>
  </si>
  <si>
    <t>для граждан, застрахованных по договорам добровольного медицинского страхования Республики Беларусь</t>
  </si>
  <si>
    <t xml:space="preserve"> для иностранных граждан, постоянно проживающих на территории Республики Беларусь</t>
  </si>
  <si>
    <t>Главный врач УЗ "Ельская ЦРБ"</t>
  </si>
  <si>
    <t>________________  К.Л.Клименок</t>
  </si>
  <si>
    <t>РАСЧЕТ</t>
  </si>
  <si>
    <t xml:space="preserve">стоимости лекарственных средств, изделий медицинского назначения и </t>
  </si>
  <si>
    <t>других материалов, дополнительно оплачиваемых заказчиками</t>
  </si>
  <si>
    <t>"Эндоскопические диагностические исследования"</t>
  </si>
  <si>
    <t>средства для мытья эндоскопов и инструментария Крышталин</t>
  </si>
  <si>
    <t>Цена</t>
  </si>
  <si>
    <t>Стоимость расходных материалов без НДС 10%</t>
  </si>
  <si>
    <t>Стоимость расходных материалов с учетом НДС 10%</t>
  </si>
  <si>
    <t xml:space="preserve">                          "31" июля 2023 г.</t>
  </si>
  <si>
    <t>Прейскурант № 245</t>
  </si>
  <si>
    <t>с 01.08.2023 г.</t>
  </si>
  <si>
    <t>Прейскурант № 246</t>
  </si>
  <si>
    <t>Прейскурант № 247</t>
  </si>
  <si>
    <t>Прейскурант № 248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</si>
</sst>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</numFmts>
  <fonts count="5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17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6" fillId="0" borderId="0" xfId="54" applyFont="1" applyAlignment="1">
      <alignment horizontal="center" vertical="center" wrapText="1"/>
      <protection/>
    </xf>
    <xf numFmtId="0" fontId="6" fillId="0" borderId="0" xfId="54" applyFont="1" applyAlignment="1">
      <alignment vertical="center" wrapText="1"/>
      <protection/>
    </xf>
    <xf numFmtId="0" fontId="4" fillId="0" borderId="0" xfId="54">
      <alignment/>
      <protection/>
    </xf>
    <xf numFmtId="0" fontId="6" fillId="0" borderId="10" xfId="54" applyFont="1" applyBorder="1" applyAlignment="1">
      <alignment vertical="center" wrapText="1"/>
      <protection/>
    </xf>
    <xf numFmtId="0" fontId="6" fillId="0" borderId="10" xfId="54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10" fillId="0" borderId="10" xfId="54" applyFont="1" applyBorder="1">
      <alignment/>
      <protection/>
    </xf>
    <xf numFmtId="0" fontId="11" fillId="0" borderId="10" xfId="0" applyFont="1" applyBorder="1" applyAlignment="1">
      <alignment/>
    </xf>
    <xf numFmtId="1" fontId="2" fillId="0" borderId="1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6" fillId="0" borderId="0" xfId="54" applyFont="1" applyBorder="1" applyAlignment="1">
      <alignment horizontal="center" vertical="center" wrapText="1"/>
      <protection/>
    </xf>
    <xf numFmtId="0" fontId="6" fillId="0" borderId="0" xfId="54" applyFont="1" applyBorder="1" applyAlignment="1">
      <alignment vertical="center" wrapText="1"/>
      <protection/>
    </xf>
    <xf numFmtId="0" fontId="4" fillId="0" borderId="0" xfId="54" applyBorder="1">
      <alignment/>
      <protection/>
    </xf>
    <xf numFmtId="0" fontId="6" fillId="0" borderId="12" xfId="54" applyFont="1" applyBorder="1" applyAlignment="1">
      <alignment horizontal="center" vertical="center" wrapText="1"/>
      <protection/>
    </xf>
    <xf numFmtId="0" fontId="6" fillId="0" borderId="12" xfId="54" applyFont="1" applyBorder="1" applyAlignment="1">
      <alignment vertical="center" wrapText="1"/>
      <protection/>
    </xf>
    <xf numFmtId="0" fontId="4" fillId="0" borderId="12" xfId="54" applyBorder="1">
      <alignment/>
      <protection/>
    </xf>
    <xf numFmtId="0" fontId="6" fillId="0" borderId="13" xfId="54" applyFont="1" applyBorder="1" applyAlignment="1">
      <alignment horizontal="center" vertical="center" wrapText="1"/>
      <protection/>
    </xf>
    <xf numFmtId="0" fontId="4" fillId="0" borderId="13" xfId="54" applyBorder="1">
      <alignment/>
      <protection/>
    </xf>
    <xf numFmtId="0" fontId="4" fillId="0" borderId="13" xfId="54" applyFill="1" applyBorder="1">
      <alignment/>
      <protection/>
    </xf>
    <xf numFmtId="0" fontId="4" fillId="0" borderId="0" xfId="54" applyFill="1" applyBorder="1">
      <alignment/>
      <protection/>
    </xf>
    <xf numFmtId="0" fontId="4" fillId="33" borderId="0" xfId="54" applyFill="1" applyAlignment="1">
      <alignment horizontal="center"/>
      <protection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0" borderId="10" xfId="0" applyFont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/>
    </xf>
    <xf numFmtId="2" fontId="2" fillId="33" borderId="0" xfId="0" applyNumberFormat="1" applyFont="1" applyFill="1" applyAlignment="1">
      <alignment/>
    </xf>
    <xf numFmtId="2" fontId="4" fillId="33" borderId="12" xfId="54" applyNumberFormat="1" applyFill="1" applyBorder="1">
      <alignment/>
      <protection/>
    </xf>
    <xf numFmtId="176" fontId="4" fillId="0" borderId="12" xfId="54" applyNumberFormat="1" applyBorder="1">
      <alignment/>
      <protection/>
    </xf>
    <xf numFmtId="0" fontId="2" fillId="0" borderId="0" xfId="0" applyFont="1" applyAlignment="1">
      <alignment/>
    </xf>
    <xf numFmtId="0" fontId="6" fillId="33" borderId="10" xfId="54" applyFont="1" applyFill="1" applyBorder="1" applyAlignment="1">
      <alignment vertical="center" wrapText="1"/>
      <protection/>
    </xf>
    <xf numFmtId="0" fontId="6" fillId="33" borderId="10" xfId="54" applyFont="1" applyFill="1" applyBorder="1" applyAlignment="1">
      <alignment horizontal="center" vertical="center" wrapText="1"/>
      <protection/>
    </xf>
    <xf numFmtId="2" fontId="4" fillId="33" borderId="12" xfId="54" applyNumberFormat="1" applyFont="1" applyFill="1" applyBorder="1">
      <alignment/>
      <protection/>
    </xf>
    <xf numFmtId="0" fontId="2" fillId="0" borderId="0" xfId="0" applyFont="1" applyFill="1" applyBorder="1" applyAlignment="1">
      <alignment wrapText="1"/>
    </xf>
    <xf numFmtId="2" fontId="2" fillId="0" borderId="0" xfId="0" applyNumberFormat="1" applyFont="1" applyFill="1" applyBorder="1" applyAlignment="1">
      <alignment horizontal="center"/>
    </xf>
    <xf numFmtId="0" fontId="14" fillId="0" borderId="0" xfId="0" applyFont="1" applyAlignment="1">
      <alignment horizontal="right"/>
    </xf>
    <xf numFmtId="176" fontId="2" fillId="0" borderId="10" xfId="0" applyNumberFormat="1" applyFont="1" applyFill="1" applyBorder="1" applyAlignment="1">
      <alignment vertical="top" wrapText="1"/>
    </xf>
    <xf numFmtId="0" fontId="6" fillId="0" borderId="13" xfId="54" applyFont="1" applyBorder="1" applyAlignment="1">
      <alignment vertical="center" wrapText="1"/>
      <protection/>
    </xf>
    <xf numFmtId="0" fontId="4" fillId="0" borderId="10" xfId="54" applyBorder="1">
      <alignment/>
      <protection/>
    </xf>
    <xf numFmtId="0" fontId="4" fillId="0" borderId="14" xfId="54" applyBorder="1">
      <alignment/>
      <protection/>
    </xf>
    <xf numFmtId="0" fontId="4" fillId="0" borderId="15" xfId="54" applyBorder="1">
      <alignment/>
      <protection/>
    </xf>
    <xf numFmtId="0" fontId="4" fillId="0" borderId="16" xfId="54" applyBorder="1">
      <alignment/>
      <protection/>
    </xf>
    <xf numFmtId="2" fontId="4" fillId="33" borderId="16" xfId="54" applyNumberFormat="1" applyFill="1" applyBorder="1">
      <alignment/>
      <protection/>
    </xf>
    <xf numFmtId="0" fontId="6" fillId="0" borderId="17" xfId="54" applyFont="1" applyBorder="1" applyAlignment="1">
      <alignment horizontal="center" vertical="center" wrapText="1"/>
      <protection/>
    </xf>
    <xf numFmtId="0" fontId="4" fillId="0" borderId="18" xfId="54" applyBorder="1">
      <alignment/>
      <protection/>
    </xf>
    <xf numFmtId="0" fontId="4" fillId="0" borderId="19" xfId="54" applyBorder="1">
      <alignment/>
      <protection/>
    </xf>
    <xf numFmtId="0" fontId="6" fillId="0" borderId="20" xfId="54" applyFont="1" applyBorder="1" applyAlignment="1">
      <alignment horizontal="center" vertical="center" wrapText="1"/>
      <protection/>
    </xf>
    <xf numFmtId="0" fontId="4" fillId="0" borderId="21" xfId="54" applyBorder="1">
      <alignment/>
      <protection/>
    </xf>
    <xf numFmtId="0" fontId="6" fillId="0" borderId="22" xfId="54" applyFont="1" applyBorder="1" applyAlignment="1">
      <alignment horizontal="center" vertical="center" wrapText="1"/>
      <protection/>
    </xf>
    <xf numFmtId="0" fontId="4" fillId="0" borderId="23" xfId="54" applyBorder="1">
      <alignment/>
      <protection/>
    </xf>
    <xf numFmtId="0" fontId="5" fillId="0" borderId="10" xfId="0" applyFont="1" applyBorder="1" applyAlignment="1">
      <alignment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6" fillId="0" borderId="0" xfId="0" applyFont="1" applyAlignment="1">
      <alignment/>
    </xf>
    <xf numFmtId="0" fontId="16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/>
    </xf>
    <xf numFmtId="0" fontId="17" fillId="0" borderId="10" xfId="0" applyFont="1" applyBorder="1" applyAlignment="1">
      <alignment horizontal="left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/>
    </xf>
    <xf numFmtId="2" fontId="2" fillId="0" borderId="0" xfId="0" applyNumberFormat="1" applyFont="1" applyFill="1" applyAlignment="1">
      <alignment/>
    </xf>
    <xf numFmtId="2" fontId="4" fillId="0" borderId="0" xfId="54" applyNumberFormat="1">
      <alignment/>
      <protection/>
    </xf>
    <xf numFmtId="2" fontId="4" fillId="34" borderId="24" xfId="54" applyNumberFormat="1" applyFill="1" applyBorder="1">
      <alignment/>
      <protection/>
    </xf>
    <xf numFmtId="2" fontId="4" fillId="34" borderId="16" xfId="54" applyNumberFormat="1" applyFill="1" applyBorder="1" applyAlignment="1">
      <alignment horizontal="right"/>
      <protection/>
    </xf>
    <xf numFmtId="2" fontId="4" fillId="34" borderId="0" xfId="54" applyNumberFormat="1" applyFill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6" fillId="0" borderId="13" xfId="54" applyFont="1" applyBorder="1" applyAlignment="1">
      <alignment vertical="center" wrapText="1"/>
      <protection/>
    </xf>
    <xf numFmtId="0" fontId="6" fillId="0" borderId="0" xfId="54" applyFont="1" applyBorder="1" applyAlignment="1">
      <alignment vertical="center" wrapText="1"/>
      <protection/>
    </xf>
    <xf numFmtId="0" fontId="6" fillId="0" borderId="12" xfId="54" applyFont="1" applyBorder="1" applyAlignment="1">
      <alignment vertical="center" wrapText="1"/>
      <protection/>
    </xf>
    <xf numFmtId="0" fontId="6" fillId="0" borderId="17" xfId="54" applyFont="1" applyBorder="1" applyAlignment="1">
      <alignment horizontal="center" vertical="center" wrapText="1"/>
      <protection/>
    </xf>
    <xf numFmtId="0" fontId="6" fillId="0" borderId="20" xfId="54" applyFont="1" applyBorder="1" applyAlignment="1">
      <alignment horizontal="center" vertical="center" wrapText="1"/>
      <protection/>
    </xf>
    <xf numFmtId="0" fontId="6" fillId="0" borderId="22" xfId="54" applyFont="1" applyBorder="1" applyAlignment="1">
      <alignment horizontal="center" vertical="center" wrapText="1"/>
      <protection/>
    </xf>
    <xf numFmtId="0" fontId="6" fillId="0" borderId="0" xfId="54" applyFont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2" fillId="0" borderId="0" xfId="54" applyFont="1" applyAlignment="1">
      <alignment horizontal="center" vertical="center" wrapText="1"/>
      <protection/>
    </xf>
    <xf numFmtId="0" fontId="6" fillId="0" borderId="13" xfId="54" applyFont="1" applyBorder="1" applyAlignment="1">
      <alignment horizontal="center" vertical="center" wrapText="1"/>
      <protection/>
    </xf>
    <xf numFmtId="0" fontId="6" fillId="0" borderId="0" xfId="54" applyFont="1" applyBorder="1" applyAlignment="1">
      <alignment horizontal="center" vertical="center" wrapText="1"/>
      <protection/>
    </xf>
    <xf numFmtId="0" fontId="6" fillId="0" borderId="12" xfId="54" applyFont="1" applyBorder="1" applyAlignment="1">
      <alignment horizontal="center" vertical="center" wrapText="1"/>
      <protection/>
    </xf>
    <xf numFmtId="0" fontId="4" fillId="0" borderId="0" xfId="54" applyAlignment="1">
      <alignment horizontal="center"/>
      <protection/>
    </xf>
    <xf numFmtId="0" fontId="13" fillId="0" borderId="0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5" fillId="0" borderId="26" xfId="0" applyFont="1" applyFill="1" applyBorder="1" applyAlignment="1">
      <alignment horizontal="left" wrapText="1"/>
    </xf>
    <xf numFmtId="0" fontId="5" fillId="0" borderId="27" xfId="0" applyFont="1" applyFill="1" applyBorder="1" applyAlignment="1">
      <alignment horizontal="left" wrapText="1"/>
    </xf>
    <xf numFmtId="0" fontId="19" fillId="0" borderId="26" xfId="0" applyFont="1" applyBorder="1" applyAlignment="1">
      <alignment horizontal="left" vertical="center" wrapText="1"/>
    </xf>
    <xf numFmtId="0" fontId="19" fillId="0" borderId="27" xfId="0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53" applyFont="1" applyFill="1" applyBorder="1" applyAlignment="1">
      <alignment horizontal="center" vertical="center" wrapText="1"/>
      <protection/>
    </xf>
    <xf numFmtId="0" fontId="2" fillId="0" borderId="23" xfId="55" applyFont="1" applyFill="1" applyBorder="1" applyAlignment="1">
      <alignment horizontal="center" vertical="center"/>
      <protection/>
    </xf>
    <xf numFmtId="0" fontId="2" fillId="0" borderId="15" xfId="55" applyFont="1" applyFill="1" applyBorder="1" applyAlignment="1">
      <alignment horizontal="center" vertical="center"/>
      <protection/>
    </xf>
    <xf numFmtId="0" fontId="15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Аборт" xfId="53"/>
    <cellStyle name="Обычный_Лист1" xfId="54"/>
    <cellStyle name="Обычный_Физиотерапия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AB103"/>
  <sheetViews>
    <sheetView zoomScalePageLayoutView="0" workbookViewId="0" topLeftCell="B94">
      <selection activeCell="M106" sqref="M106"/>
    </sheetView>
  </sheetViews>
  <sheetFormatPr defaultColWidth="10.25390625" defaultRowHeight="12.75"/>
  <cols>
    <col min="1" max="1" width="7.375" style="19" customWidth="1"/>
    <col min="2" max="2" width="15.125" style="19" customWidth="1"/>
    <col min="3" max="3" width="25.625" style="19" customWidth="1"/>
    <col min="4" max="4" width="6.25390625" style="19" customWidth="1"/>
    <col min="5" max="8" width="10.25390625" style="19" customWidth="1"/>
    <col min="9" max="9" width="7.75390625" style="19" customWidth="1"/>
    <col min="10" max="10" width="10.25390625" style="19" customWidth="1"/>
    <col min="11" max="11" width="8.375" style="19" customWidth="1"/>
    <col min="12" max="12" width="7.125" style="19" customWidth="1"/>
    <col min="13" max="13" width="7.625" style="19" customWidth="1"/>
    <col min="14" max="16384" width="10.25390625" style="19" customWidth="1"/>
  </cols>
  <sheetData>
    <row r="1" spans="2:10" ht="15">
      <c r="B1" s="101" t="s">
        <v>77</v>
      </c>
      <c r="C1" s="101"/>
      <c r="D1" s="101"/>
      <c r="E1" s="101"/>
      <c r="F1" s="101"/>
      <c r="G1" s="101"/>
      <c r="H1" s="101"/>
      <c r="I1" s="101"/>
      <c r="J1" s="101"/>
    </row>
    <row r="2" spans="2:10" ht="15">
      <c r="B2" s="101" t="s">
        <v>78</v>
      </c>
      <c r="C2" s="101"/>
      <c r="D2" s="101"/>
      <c r="E2" s="101"/>
      <c r="F2" s="101"/>
      <c r="G2" s="101"/>
      <c r="H2" s="101"/>
      <c r="I2" s="101"/>
      <c r="J2" s="101"/>
    </row>
    <row r="3" spans="2:10" ht="15">
      <c r="B3" s="101" t="s">
        <v>79</v>
      </c>
      <c r="C3" s="101"/>
      <c r="D3" s="101"/>
      <c r="E3" s="101"/>
      <c r="F3" s="101"/>
      <c r="G3" s="101"/>
      <c r="H3" s="101"/>
      <c r="I3" s="101"/>
      <c r="J3" s="101"/>
    </row>
    <row r="4" spans="2:10" ht="15.75" customHeight="1">
      <c r="B4" s="97" t="s">
        <v>80</v>
      </c>
      <c r="C4" s="97"/>
      <c r="D4" s="97"/>
      <c r="E4" s="97"/>
      <c r="F4" s="97"/>
      <c r="G4" s="97"/>
      <c r="H4" s="97"/>
      <c r="I4" s="97"/>
      <c r="J4" s="97"/>
    </row>
    <row r="5" spans="1:28" ht="62.25" customHeight="1">
      <c r="A5" s="17" t="s">
        <v>10</v>
      </c>
      <c r="B5" s="17"/>
      <c r="C5" s="17"/>
      <c r="D5" s="17"/>
      <c r="E5" s="17"/>
      <c r="F5" s="17" t="s">
        <v>82</v>
      </c>
      <c r="G5" s="17" t="s">
        <v>83</v>
      </c>
      <c r="H5" s="17"/>
      <c r="I5" s="17"/>
      <c r="J5" s="17" t="s">
        <v>68</v>
      </c>
      <c r="K5" s="17"/>
      <c r="L5" s="17"/>
      <c r="M5" s="17"/>
      <c r="N5" s="17" t="s">
        <v>84</v>
      </c>
      <c r="O5" s="17"/>
      <c r="P5" s="17"/>
      <c r="Q5" s="17"/>
      <c r="R5" s="17"/>
      <c r="S5" s="17"/>
      <c r="T5" s="97"/>
      <c r="U5" s="97"/>
      <c r="V5" s="97"/>
      <c r="W5" s="97"/>
      <c r="X5" s="97"/>
      <c r="Y5" s="97"/>
      <c r="Z5" s="97"/>
      <c r="AA5" s="97"/>
      <c r="AB5" s="97"/>
    </row>
    <row r="6" spans="1:14" ht="12" customHeight="1">
      <c r="A6" s="99" t="s">
        <v>39</v>
      </c>
      <c r="B6" s="88" t="s">
        <v>18</v>
      </c>
      <c r="C6" s="29" t="s">
        <v>63</v>
      </c>
      <c r="D6" s="28" t="s">
        <v>8</v>
      </c>
      <c r="E6" s="28">
        <v>160</v>
      </c>
      <c r="F6" s="30">
        <f>'ст-ть'!D4</f>
        <v>0.0032</v>
      </c>
      <c r="G6" s="30">
        <f>E6*F6</f>
        <v>0.512</v>
      </c>
      <c r="H6" s="30"/>
      <c r="I6" s="30"/>
      <c r="J6" s="55">
        <f>G6*10%</f>
        <v>0.0512</v>
      </c>
      <c r="N6" s="19">
        <f>G6+J6</f>
        <v>0.5632</v>
      </c>
    </row>
    <row r="7" spans="1:14" ht="14.25" customHeight="1">
      <c r="A7" s="99"/>
      <c r="B7" s="88"/>
      <c r="C7" s="29" t="s">
        <v>5</v>
      </c>
      <c r="D7" s="30"/>
      <c r="E7" s="30"/>
      <c r="F7" s="30"/>
      <c r="G7" s="30">
        <f aca="true" t="shared" si="0" ref="G7:G78">E7*F7</f>
        <v>0</v>
      </c>
      <c r="H7" s="30"/>
      <c r="I7" s="30"/>
      <c r="J7" s="55">
        <f aca="true" t="shared" si="1" ref="J7:J70">G7*10%</f>
        <v>0</v>
      </c>
      <c r="N7" s="19">
        <f aca="true" t="shared" si="2" ref="N7:N70">G7+J7</f>
        <v>0</v>
      </c>
    </row>
    <row r="8" spans="1:14" ht="13.5" customHeight="1">
      <c r="A8" s="99"/>
      <c r="B8" s="88"/>
      <c r="C8" s="29" t="s">
        <v>6</v>
      </c>
      <c r="D8" s="28" t="s">
        <v>8</v>
      </c>
      <c r="E8" s="28">
        <v>0.2</v>
      </c>
      <c r="F8" s="30">
        <f>'ст-ть'!D6</f>
        <v>0.6546</v>
      </c>
      <c r="G8" s="30">
        <f t="shared" si="0"/>
        <v>0.13092</v>
      </c>
      <c r="H8" s="30"/>
      <c r="I8" s="30"/>
      <c r="J8" s="55">
        <f t="shared" si="1"/>
        <v>0.013092000000000001</v>
      </c>
      <c r="N8" s="19">
        <f t="shared" si="2"/>
        <v>0.144012</v>
      </c>
    </row>
    <row r="9" spans="1:14" ht="15.75" customHeight="1">
      <c r="A9" s="99"/>
      <c r="B9" s="88"/>
      <c r="C9" s="29" t="s">
        <v>35</v>
      </c>
      <c r="D9" s="28" t="s">
        <v>33</v>
      </c>
      <c r="E9" s="28">
        <v>1</v>
      </c>
      <c r="F9" s="30">
        <f>'ст-ть'!D7</f>
        <v>0.9752</v>
      </c>
      <c r="G9" s="30">
        <f t="shared" si="0"/>
        <v>0.9752</v>
      </c>
      <c r="H9" s="30"/>
      <c r="I9" s="30"/>
      <c r="J9" s="55">
        <f t="shared" si="1"/>
        <v>0.09752</v>
      </c>
      <c r="N9" s="19">
        <f t="shared" si="2"/>
        <v>1.07272</v>
      </c>
    </row>
    <row r="10" spans="1:14" ht="12" customHeight="1">
      <c r="A10" s="99"/>
      <c r="B10" s="88"/>
      <c r="C10" s="29" t="s">
        <v>7</v>
      </c>
      <c r="D10" s="28" t="s">
        <v>9</v>
      </c>
      <c r="E10" s="28">
        <v>0</v>
      </c>
      <c r="F10" s="30">
        <v>0</v>
      </c>
      <c r="G10" s="30">
        <f t="shared" si="0"/>
        <v>0</v>
      </c>
      <c r="H10" s="30"/>
      <c r="I10" s="30"/>
      <c r="J10" s="55">
        <f t="shared" si="1"/>
        <v>0</v>
      </c>
      <c r="N10" s="19">
        <f t="shared" si="2"/>
        <v>0</v>
      </c>
    </row>
    <row r="11" spans="1:14" ht="26.25" customHeight="1">
      <c r="A11" s="99"/>
      <c r="B11" s="88"/>
      <c r="C11" s="29" t="s">
        <v>29</v>
      </c>
      <c r="D11" s="28" t="s">
        <v>8</v>
      </c>
      <c r="E11" s="28">
        <v>50</v>
      </c>
      <c r="F11" s="30">
        <f>'ст-ть'!D9</f>
        <v>0.0066</v>
      </c>
      <c r="G11" s="30">
        <f t="shared" si="0"/>
        <v>0.33</v>
      </c>
      <c r="H11" s="30"/>
      <c r="I11" s="30"/>
      <c r="J11" s="55">
        <f t="shared" si="1"/>
        <v>0.033</v>
      </c>
      <c r="N11" s="19">
        <f t="shared" si="2"/>
        <v>0.363</v>
      </c>
    </row>
    <row r="12" spans="1:14" ht="28.5" customHeight="1">
      <c r="A12" s="99"/>
      <c r="B12" s="88"/>
      <c r="C12" s="29" t="s">
        <v>30</v>
      </c>
      <c r="D12" s="28" t="s">
        <v>8</v>
      </c>
      <c r="E12" s="28">
        <v>70</v>
      </c>
      <c r="F12" s="30">
        <f>'ст-ть'!D10</f>
        <v>0.0091</v>
      </c>
      <c r="G12" s="30">
        <f t="shared" si="0"/>
        <v>0.637</v>
      </c>
      <c r="H12" s="30"/>
      <c r="I12" s="30"/>
      <c r="J12" s="55">
        <f t="shared" si="1"/>
        <v>0.0637</v>
      </c>
      <c r="N12" s="19">
        <f t="shared" si="2"/>
        <v>0.7007</v>
      </c>
    </row>
    <row r="13" spans="1:14" ht="25.5" customHeight="1">
      <c r="A13" s="99"/>
      <c r="B13" s="88"/>
      <c r="C13" s="29" t="s">
        <v>34</v>
      </c>
      <c r="D13" s="28" t="s">
        <v>1</v>
      </c>
      <c r="E13" s="28">
        <v>2</v>
      </c>
      <c r="F13" s="30">
        <f>'ст-ть'!D11</f>
        <v>0.9409</v>
      </c>
      <c r="G13" s="30">
        <f t="shared" si="0"/>
        <v>1.8818</v>
      </c>
      <c r="H13" s="30"/>
      <c r="I13" s="30"/>
      <c r="J13" s="55">
        <f t="shared" si="1"/>
        <v>0.18818000000000001</v>
      </c>
      <c r="N13" s="19">
        <f t="shared" si="2"/>
        <v>2.06998</v>
      </c>
    </row>
    <row r="14" spans="1:14" ht="16.5" customHeight="1" thickBot="1">
      <c r="A14" s="100"/>
      <c r="B14" s="89"/>
      <c r="C14" s="32" t="s">
        <v>15</v>
      </c>
      <c r="D14" s="31" t="s">
        <v>28</v>
      </c>
      <c r="E14" s="31">
        <v>1</v>
      </c>
      <c r="F14" s="33">
        <f>'ст-ть'!D12</f>
        <v>0.26</v>
      </c>
      <c r="G14" s="33">
        <f t="shared" si="0"/>
        <v>0.26</v>
      </c>
      <c r="H14" s="45">
        <f>G6+G7+G8+G9+G10+G11+G12+G13+G14</f>
        <v>4.72692</v>
      </c>
      <c r="I14" s="44">
        <f>H14</f>
        <v>4.72692</v>
      </c>
      <c r="J14" s="55">
        <f t="shared" si="1"/>
        <v>0.026000000000000002</v>
      </c>
      <c r="K14" s="19">
        <f>SUM(J6:J14)</f>
        <v>0.47269200000000006</v>
      </c>
      <c r="L14" s="84">
        <f>K14</f>
        <v>0.47269200000000006</v>
      </c>
      <c r="M14" s="81">
        <f>I14+L14</f>
        <v>5.199612</v>
      </c>
      <c r="N14" s="19">
        <f t="shared" si="2"/>
        <v>0.28600000000000003</v>
      </c>
    </row>
    <row r="15" spans="1:14" ht="15.75" customHeight="1">
      <c r="A15" s="98" t="s">
        <v>40</v>
      </c>
      <c r="B15" s="87" t="s">
        <v>19</v>
      </c>
      <c r="C15" s="29" t="s">
        <v>63</v>
      </c>
      <c r="D15" s="28" t="s">
        <v>8</v>
      </c>
      <c r="E15" s="28">
        <v>160</v>
      </c>
      <c r="F15" s="35">
        <f>F6</f>
        <v>0.0032</v>
      </c>
      <c r="G15" s="35">
        <f t="shared" si="0"/>
        <v>0.512</v>
      </c>
      <c r="H15" s="35"/>
      <c r="I15" s="35"/>
      <c r="J15" s="55">
        <f t="shared" si="1"/>
        <v>0.0512</v>
      </c>
      <c r="N15" s="19">
        <f t="shared" si="2"/>
        <v>0.5632</v>
      </c>
    </row>
    <row r="16" spans="1:14" ht="13.5" customHeight="1">
      <c r="A16" s="99"/>
      <c r="B16" s="88"/>
      <c r="C16" s="29" t="s">
        <v>5</v>
      </c>
      <c r="D16" s="30"/>
      <c r="E16" s="30"/>
      <c r="F16" s="30"/>
      <c r="G16" s="30">
        <f t="shared" si="0"/>
        <v>0</v>
      </c>
      <c r="H16" s="30"/>
      <c r="I16" s="30"/>
      <c r="J16" s="55">
        <f t="shared" si="1"/>
        <v>0</v>
      </c>
      <c r="N16" s="19">
        <f t="shared" si="2"/>
        <v>0</v>
      </c>
    </row>
    <row r="17" spans="1:14" ht="15" customHeight="1">
      <c r="A17" s="99"/>
      <c r="B17" s="88"/>
      <c r="C17" s="29" t="s">
        <v>6</v>
      </c>
      <c r="D17" s="28" t="s">
        <v>8</v>
      </c>
      <c r="E17" s="28">
        <v>0.2</v>
      </c>
      <c r="F17" s="30">
        <f aca="true" t="shared" si="3" ref="F17:F24">F8</f>
        <v>0.6546</v>
      </c>
      <c r="G17" s="30">
        <f t="shared" si="0"/>
        <v>0.13092</v>
      </c>
      <c r="H17" s="30"/>
      <c r="I17" s="30"/>
      <c r="J17" s="55">
        <f t="shared" si="1"/>
        <v>0.013092000000000001</v>
      </c>
      <c r="N17" s="19">
        <f t="shared" si="2"/>
        <v>0.144012</v>
      </c>
    </row>
    <row r="18" spans="1:14" ht="16.5" customHeight="1">
      <c r="A18" s="99"/>
      <c r="B18" s="88"/>
      <c r="C18" s="29" t="str">
        <f>C9</f>
        <v>салфетки марлевые, марля</v>
      </c>
      <c r="D18" s="28" t="s">
        <v>33</v>
      </c>
      <c r="E18" s="28">
        <v>1</v>
      </c>
      <c r="F18" s="30">
        <f t="shared" si="3"/>
        <v>0.9752</v>
      </c>
      <c r="G18" s="30">
        <f t="shared" si="0"/>
        <v>0.9752</v>
      </c>
      <c r="H18" s="30"/>
      <c r="I18" s="30"/>
      <c r="J18" s="55">
        <f t="shared" si="1"/>
        <v>0.09752</v>
      </c>
      <c r="N18" s="19">
        <f t="shared" si="2"/>
        <v>1.07272</v>
      </c>
    </row>
    <row r="19" spans="1:14" ht="15">
      <c r="A19" s="99"/>
      <c r="B19" s="88"/>
      <c r="C19" s="29" t="s">
        <v>7</v>
      </c>
      <c r="D19" s="28" t="s">
        <v>9</v>
      </c>
      <c r="E19" s="28">
        <v>0</v>
      </c>
      <c r="F19" s="30">
        <f t="shared" si="3"/>
        <v>0</v>
      </c>
      <c r="G19" s="30">
        <f t="shared" si="0"/>
        <v>0</v>
      </c>
      <c r="H19" s="30"/>
      <c r="I19" s="30"/>
      <c r="J19" s="55">
        <f t="shared" si="1"/>
        <v>0</v>
      </c>
      <c r="N19" s="19">
        <f t="shared" si="2"/>
        <v>0</v>
      </c>
    </row>
    <row r="20" spans="1:14" ht="29.25" customHeight="1">
      <c r="A20" s="99"/>
      <c r="B20" s="88"/>
      <c r="C20" s="29" t="s">
        <v>29</v>
      </c>
      <c r="D20" s="28" t="s">
        <v>8</v>
      </c>
      <c r="E20" s="28">
        <v>50</v>
      </c>
      <c r="F20" s="30">
        <f t="shared" si="3"/>
        <v>0.0066</v>
      </c>
      <c r="G20" s="30">
        <f t="shared" si="0"/>
        <v>0.33</v>
      </c>
      <c r="H20" s="30"/>
      <c r="I20" s="30"/>
      <c r="J20" s="55">
        <f t="shared" si="1"/>
        <v>0.033</v>
      </c>
      <c r="N20" s="19">
        <f t="shared" si="2"/>
        <v>0.363</v>
      </c>
    </row>
    <row r="21" spans="1:14" ht="27" customHeight="1">
      <c r="A21" s="99"/>
      <c r="B21" s="88"/>
      <c r="C21" s="29" t="s">
        <v>30</v>
      </c>
      <c r="D21" s="28" t="s">
        <v>8</v>
      </c>
      <c r="E21" s="28">
        <v>70</v>
      </c>
      <c r="F21" s="30">
        <f t="shared" si="3"/>
        <v>0.0091</v>
      </c>
      <c r="G21" s="30">
        <f t="shared" si="0"/>
        <v>0.637</v>
      </c>
      <c r="H21" s="30"/>
      <c r="I21" s="30"/>
      <c r="J21" s="55">
        <f t="shared" si="1"/>
        <v>0.0637</v>
      </c>
      <c r="N21" s="19">
        <f t="shared" si="2"/>
        <v>0.7007</v>
      </c>
    </row>
    <row r="22" spans="1:14" ht="27.75" customHeight="1">
      <c r="A22" s="99"/>
      <c r="B22" s="88"/>
      <c r="C22" s="29" t="str">
        <f>C13</f>
        <v>резиновые перчатки нестерильные</v>
      </c>
      <c r="D22" s="28" t="s">
        <v>1</v>
      </c>
      <c r="E22" s="28">
        <v>2</v>
      </c>
      <c r="F22" s="30">
        <f t="shared" si="3"/>
        <v>0.9409</v>
      </c>
      <c r="G22" s="30">
        <f t="shared" si="0"/>
        <v>1.8818</v>
      </c>
      <c r="H22" s="30"/>
      <c r="I22" s="30"/>
      <c r="J22" s="56">
        <f t="shared" si="1"/>
        <v>0.18818000000000001</v>
      </c>
      <c r="N22" s="19">
        <f t="shared" si="2"/>
        <v>2.06998</v>
      </c>
    </row>
    <row r="23" spans="1:14" ht="15.75" thickBot="1">
      <c r="A23" s="100"/>
      <c r="B23" s="89"/>
      <c r="C23" s="32" t="str">
        <f>C14</f>
        <v>шприц 20,0</v>
      </c>
      <c r="D23" s="31" t="s">
        <v>28</v>
      </c>
      <c r="E23" s="31">
        <v>1</v>
      </c>
      <c r="F23" s="33">
        <f t="shared" si="3"/>
        <v>0.26</v>
      </c>
      <c r="G23" s="33">
        <f t="shared" si="0"/>
        <v>0.26</v>
      </c>
      <c r="H23" s="58">
        <f>SUM(G15:G23)</f>
        <v>4.72692</v>
      </c>
      <c r="I23" s="59">
        <f>H23</f>
        <v>4.72692</v>
      </c>
      <c r="J23" s="58">
        <f t="shared" si="1"/>
        <v>0.026000000000000002</v>
      </c>
      <c r="K23" s="58">
        <f>SUM(J15:J23)</f>
        <v>0.47269200000000006</v>
      </c>
      <c r="L23" s="83">
        <f>K23</f>
        <v>0.47269200000000006</v>
      </c>
      <c r="M23" s="81">
        <f>I23+L23</f>
        <v>5.199612</v>
      </c>
      <c r="N23" s="19">
        <f t="shared" si="2"/>
        <v>0.28600000000000003</v>
      </c>
    </row>
    <row r="24" spans="1:14" ht="12.75" customHeight="1">
      <c r="A24" s="90" t="s">
        <v>41</v>
      </c>
      <c r="B24" s="87" t="s">
        <v>4</v>
      </c>
      <c r="C24" s="54" t="s">
        <v>63</v>
      </c>
      <c r="D24" s="34" t="s">
        <v>8</v>
      </c>
      <c r="E24" s="34">
        <v>160</v>
      </c>
      <c r="F24" s="35">
        <f t="shared" si="3"/>
        <v>0.0032</v>
      </c>
      <c r="G24" s="35">
        <f t="shared" si="0"/>
        <v>0.512</v>
      </c>
      <c r="H24" s="35"/>
      <c r="I24" s="35"/>
      <c r="J24" s="61">
        <f t="shared" si="1"/>
        <v>0.0512</v>
      </c>
      <c r="K24" s="35"/>
      <c r="L24" s="62"/>
      <c r="N24" s="19">
        <f t="shared" si="2"/>
        <v>0.5632</v>
      </c>
    </row>
    <row r="25" spans="1:14" ht="13.5" customHeight="1">
      <c r="A25" s="91"/>
      <c r="B25" s="88"/>
      <c r="C25" s="29" t="s">
        <v>5</v>
      </c>
      <c r="D25" s="30"/>
      <c r="E25" s="30"/>
      <c r="F25" s="30"/>
      <c r="G25" s="30">
        <f t="shared" si="0"/>
        <v>0</v>
      </c>
      <c r="H25" s="30"/>
      <c r="I25" s="30"/>
      <c r="J25" s="55">
        <f t="shared" si="1"/>
        <v>0</v>
      </c>
      <c r="K25" s="30"/>
      <c r="L25" s="64"/>
      <c r="N25" s="19">
        <f t="shared" si="2"/>
        <v>0</v>
      </c>
    </row>
    <row r="26" spans="1:14" ht="15" customHeight="1">
      <c r="A26" s="91"/>
      <c r="B26" s="88"/>
      <c r="C26" s="29" t="s">
        <v>6</v>
      </c>
      <c r="D26" s="28" t="s">
        <v>8</v>
      </c>
      <c r="E26" s="28">
        <v>0.2</v>
      </c>
      <c r="F26" s="30">
        <f aca="true" t="shared" si="4" ref="F26:F33">F17</f>
        <v>0.6546</v>
      </c>
      <c r="G26" s="30">
        <f t="shared" si="0"/>
        <v>0.13092</v>
      </c>
      <c r="H26" s="30"/>
      <c r="I26" s="30"/>
      <c r="J26" s="55">
        <f t="shared" si="1"/>
        <v>0.013092000000000001</v>
      </c>
      <c r="K26" s="30"/>
      <c r="L26" s="64"/>
      <c r="N26" s="19">
        <f t="shared" si="2"/>
        <v>0.144012</v>
      </c>
    </row>
    <row r="27" spans="1:14" ht="15.75" customHeight="1">
      <c r="A27" s="91"/>
      <c r="B27" s="88"/>
      <c r="C27" s="29" t="str">
        <f>C18</f>
        <v>салфетки марлевые, марля</v>
      </c>
      <c r="D27" s="28" t="s">
        <v>33</v>
      </c>
      <c r="E27" s="28">
        <v>1</v>
      </c>
      <c r="F27" s="30">
        <f t="shared" si="4"/>
        <v>0.9752</v>
      </c>
      <c r="G27" s="30">
        <f t="shared" si="0"/>
        <v>0.9752</v>
      </c>
      <c r="H27" s="30"/>
      <c r="I27" s="30"/>
      <c r="J27" s="55">
        <f t="shared" si="1"/>
        <v>0.09752</v>
      </c>
      <c r="K27" s="30"/>
      <c r="L27" s="64"/>
      <c r="N27" s="19">
        <f t="shared" si="2"/>
        <v>1.07272</v>
      </c>
    </row>
    <row r="28" spans="1:14" ht="15">
      <c r="A28" s="91"/>
      <c r="B28" s="88"/>
      <c r="C28" s="29" t="s">
        <v>7</v>
      </c>
      <c r="D28" s="28" t="s">
        <v>9</v>
      </c>
      <c r="E28" s="28">
        <v>0</v>
      </c>
      <c r="F28" s="30">
        <f t="shared" si="4"/>
        <v>0</v>
      </c>
      <c r="G28" s="30">
        <f t="shared" si="0"/>
        <v>0</v>
      </c>
      <c r="H28" s="30"/>
      <c r="I28" s="30"/>
      <c r="J28" s="55">
        <f t="shared" si="1"/>
        <v>0</v>
      </c>
      <c r="K28" s="30"/>
      <c r="L28" s="64"/>
      <c r="N28" s="19">
        <f t="shared" si="2"/>
        <v>0</v>
      </c>
    </row>
    <row r="29" spans="1:14" ht="29.25" customHeight="1">
      <c r="A29" s="91"/>
      <c r="B29" s="88"/>
      <c r="C29" s="29" t="s">
        <v>29</v>
      </c>
      <c r="D29" s="28" t="s">
        <v>8</v>
      </c>
      <c r="E29" s="28">
        <v>50</v>
      </c>
      <c r="F29" s="30">
        <f t="shared" si="4"/>
        <v>0.0066</v>
      </c>
      <c r="G29" s="30">
        <f t="shared" si="0"/>
        <v>0.33</v>
      </c>
      <c r="H29" s="30"/>
      <c r="I29" s="30"/>
      <c r="J29" s="55">
        <f t="shared" si="1"/>
        <v>0.033</v>
      </c>
      <c r="K29" s="30"/>
      <c r="L29" s="64"/>
      <c r="N29" s="19">
        <f t="shared" si="2"/>
        <v>0.363</v>
      </c>
    </row>
    <row r="30" spans="1:14" ht="29.25" customHeight="1">
      <c r="A30" s="91"/>
      <c r="B30" s="88"/>
      <c r="C30" s="29" t="s">
        <v>30</v>
      </c>
      <c r="D30" s="28" t="s">
        <v>8</v>
      </c>
      <c r="E30" s="28">
        <v>70</v>
      </c>
      <c r="F30" s="30">
        <f t="shared" si="4"/>
        <v>0.0091</v>
      </c>
      <c r="G30" s="30">
        <f t="shared" si="0"/>
        <v>0.637</v>
      </c>
      <c r="H30" s="30"/>
      <c r="I30" s="30"/>
      <c r="J30" s="55">
        <f t="shared" si="1"/>
        <v>0.0637</v>
      </c>
      <c r="K30" s="30"/>
      <c r="L30" s="64"/>
      <c r="N30" s="19">
        <f t="shared" si="2"/>
        <v>0.7007</v>
      </c>
    </row>
    <row r="31" spans="1:14" ht="24" customHeight="1" thickBot="1">
      <c r="A31" s="91"/>
      <c r="B31" s="88"/>
      <c r="C31" s="29" t="str">
        <f>C22</f>
        <v>резиновые перчатки нестерильные</v>
      </c>
      <c r="D31" s="28" t="s">
        <v>1</v>
      </c>
      <c r="E31" s="28">
        <v>2</v>
      </c>
      <c r="F31" s="30">
        <f t="shared" si="4"/>
        <v>0.9409</v>
      </c>
      <c r="G31" s="30">
        <f t="shared" si="0"/>
        <v>1.8818</v>
      </c>
      <c r="H31" s="30"/>
      <c r="I31" s="30"/>
      <c r="J31" s="55">
        <f t="shared" si="1"/>
        <v>0.18818000000000001</v>
      </c>
      <c r="K31" s="30"/>
      <c r="L31" s="64"/>
      <c r="N31" s="19">
        <f t="shared" si="2"/>
        <v>2.06998</v>
      </c>
    </row>
    <row r="32" spans="1:14" ht="15.75" thickBot="1">
      <c r="A32" s="92"/>
      <c r="B32" s="89"/>
      <c r="C32" s="32" t="str">
        <f>C23</f>
        <v>шприц 20,0</v>
      </c>
      <c r="D32" s="31" t="s">
        <v>28</v>
      </c>
      <c r="E32" s="31">
        <v>1</v>
      </c>
      <c r="F32" s="33">
        <f t="shared" si="4"/>
        <v>0.26</v>
      </c>
      <c r="G32" s="33">
        <f t="shared" si="0"/>
        <v>0.26</v>
      </c>
      <c r="H32" s="33">
        <f>SUM(G24:G32)</f>
        <v>4.72692</v>
      </c>
      <c r="I32" s="44">
        <f>H32</f>
        <v>4.72692</v>
      </c>
      <c r="J32" s="58">
        <f t="shared" si="1"/>
        <v>0.026000000000000002</v>
      </c>
      <c r="K32" s="33">
        <f>SUM(J24:J32)</f>
        <v>0.47269200000000006</v>
      </c>
      <c r="L32" s="82">
        <f>K32</f>
        <v>0.47269200000000006</v>
      </c>
      <c r="M32" s="81">
        <f>I32+L32</f>
        <v>5.199612</v>
      </c>
      <c r="N32" s="19">
        <f t="shared" si="2"/>
        <v>0.28600000000000003</v>
      </c>
    </row>
    <row r="33" spans="1:14" ht="15">
      <c r="A33" s="90" t="s">
        <v>42</v>
      </c>
      <c r="B33" s="87" t="s">
        <v>20</v>
      </c>
      <c r="C33" s="54" t="s">
        <v>63</v>
      </c>
      <c r="D33" s="34" t="s">
        <v>8</v>
      </c>
      <c r="E33" s="34">
        <v>160</v>
      </c>
      <c r="F33" s="35">
        <f t="shared" si="4"/>
        <v>0.0032</v>
      </c>
      <c r="G33" s="35">
        <f t="shared" si="0"/>
        <v>0.512</v>
      </c>
      <c r="H33" s="35"/>
      <c r="I33" s="35"/>
      <c r="J33" s="61">
        <f t="shared" si="1"/>
        <v>0.0512</v>
      </c>
      <c r="K33" s="35"/>
      <c r="L33" s="62"/>
      <c r="N33" s="19">
        <f t="shared" si="2"/>
        <v>0.5632</v>
      </c>
    </row>
    <row r="34" spans="1:14" ht="15">
      <c r="A34" s="91"/>
      <c r="B34" s="88"/>
      <c r="C34" s="29" t="s">
        <v>31</v>
      </c>
      <c r="D34" s="28" t="s">
        <v>8</v>
      </c>
      <c r="E34" s="28">
        <v>10</v>
      </c>
      <c r="F34" s="30">
        <f>'ст-ть'!D13</f>
        <v>0.117</v>
      </c>
      <c r="G34" s="30">
        <f t="shared" si="0"/>
        <v>1.1700000000000002</v>
      </c>
      <c r="H34" s="30"/>
      <c r="I34" s="30"/>
      <c r="J34" s="55">
        <f t="shared" si="1"/>
        <v>0.11700000000000002</v>
      </c>
      <c r="K34" s="30"/>
      <c r="L34" s="64"/>
      <c r="N34" s="19">
        <f t="shared" si="2"/>
        <v>1.2870000000000001</v>
      </c>
    </row>
    <row r="35" spans="1:14" ht="15.75">
      <c r="A35" s="91"/>
      <c r="B35" s="88"/>
      <c r="C35" s="29" t="str">
        <f>C27</f>
        <v>салфетки марлевые, марля</v>
      </c>
      <c r="D35" s="28" t="s">
        <v>33</v>
      </c>
      <c r="E35" s="28">
        <v>1</v>
      </c>
      <c r="F35" s="30">
        <f aca="true" t="shared" si="5" ref="F35:F40">F27</f>
        <v>0.9752</v>
      </c>
      <c r="G35" s="30">
        <f t="shared" si="0"/>
        <v>0.9752</v>
      </c>
      <c r="H35" s="30"/>
      <c r="I35" s="30"/>
      <c r="J35" s="55">
        <f t="shared" si="1"/>
        <v>0.09752</v>
      </c>
      <c r="K35" s="30"/>
      <c r="L35" s="64"/>
      <c r="N35" s="19">
        <f t="shared" si="2"/>
        <v>1.07272</v>
      </c>
    </row>
    <row r="36" spans="1:14" ht="15">
      <c r="A36" s="91"/>
      <c r="B36" s="88"/>
      <c r="C36" s="29" t="s">
        <v>7</v>
      </c>
      <c r="D36" s="28" t="s">
        <v>9</v>
      </c>
      <c r="E36" s="28">
        <v>0</v>
      </c>
      <c r="F36" s="30">
        <f t="shared" si="5"/>
        <v>0</v>
      </c>
      <c r="G36" s="30">
        <f t="shared" si="0"/>
        <v>0</v>
      </c>
      <c r="H36" s="30"/>
      <c r="I36" s="30"/>
      <c r="J36" s="55">
        <f t="shared" si="1"/>
        <v>0</v>
      </c>
      <c r="K36" s="30"/>
      <c r="L36" s="64"/>
      <c r="N36" s="19">
        <f t="shared" si="2"/>
        <v>0</v>
      </c>
    </row>
    <row r="37" spans="1:14" ht="24" customHeight="1">
      <c r="A37" s="91"/>
      <c r="B37" s="88"/>
      <c r="C37" s="29" t="s">
        <v>29</v>
      </c>
      <c r="D37" s="28" t="s">
        <v>8</v>
      </c>
      <c r="E37" s="28">
        <v>50</v>
      </c>
      <c r="F37" s="30">
        <f t="shared" si="5"/>
        <v>0.0066</v>
      </c>
      <c r="G37" s="30">
        <f t="shared" si="0"/>
        <v>0.33</v>
      </c>
      <c r="H37" s="30"/>
      <c r="I37" s="30"/>
      <c r="J37" s="55">
        <f t="shared" si="1"/>
        <v>0.033</v>
      </c>
      <c r="K37" s="30"/>
      <c r="L37" s="64"/>
      <c r="N37" s="19">
        <f t="shared" si="2"/>
        <v>0.363</v>
      </c>
    </row>
    <row r="38" spans="1:14" ht="26.25" customHeight="1">
      <c r="A38" s="91"/>
      <c r="B38" s="88"/>
      <c r="C38" s="29" t="s">
        <v>30</v>
      </c>
      <c r="D38" s="28" t="s">
        <v>8</v>
      </c>
      <c r="E38" s="28">
        <v>70</v>
      </c>
      <c r="F38" s="30">
        <f t="shared" si="5"/>
        <v>0.0091</v>
      </c>
      <c r="G38" s="30">
        <f t="shared" si="0"/>
        <v>0.637</v>
      </c>
      <c r="H38" s="30"/>
      <c r="I38" s="30"/>
      <c r="J38" s="55">
        <f t="shared" si="1"/>
        <v>0.0637</v>
      </c>
      <c r="K38" s="30"/>
      <c r="L38" s="64"/>
      <c r="N38" s="19">
        <f t="shared" si="2"/>
        <v>0.7007</v>
      </c>
    </row>
    <row r="39" spans="1:14" ht="25.5" customHeight="1" thickBot="1">
      <c r="A39" s="91"/>
      <c r="B39" s="88"/>
      <c r="C39" s="29" t="str">
        <f>C31</f>
        <v>резиновые перчатки нестерильные</v>
      </c>
      <c r="D39" s="28" t="s">
        <v>1</v>
      </c>
      <c r="E39" s="28">
        <v>2</v>
      </c>
      <c r="F39" s="30">
        <f t="shared" si="5"/>
        <v>0.9409</v>
      </c>
      <c r="G39" s="30">
        <f t="shared" si="0"/>
        <v>1.8818</v>
      </c>
      <c r="H39" s="30"/>
      <c r="I39" s="30"/>
      <c r="J39" s="55">
        <f t="shared" si="1"/>
        <v>0.18818000000000001</v>
      </c>
      <c r="K39" s="30"/>
      <c r="L39" s="64"/>
      <c r="N39" s="19">
        <f t="shared" si="2"/>
        <v>2.06998</v>
      </c>
    </row>
    <row r="40" spans="1:14" ht="16.5" customHeight="1" thickBot="1">
      <c r="A40" s="92"/>
      <c r="B40" s="89"/>
      <c r="C40" s="32" t="str">
        <f>C32</f>
        <v>шприц 20,0</v>
      </c>
      <c r="D40" s="31" t="s">
        <v>28</v>
      </c>
      <c r="E40" s="31">
        <v>1</v>
      </c>
      <c r="F40" s="33">
        <f t="shared" si="5"/>
        <v>0.26</v>
      </c>
      <c r="G40" s="33">
        <f t="shared" si="0"/>
        <v>0.26</v>
      </c>
      <c r="H40" s="33">
        <f>SUM(G33:G40)</f>
        <v>5.766</v>
      </c>
      <c r="I40" s="49">
        <f>H40</f>
        <v>5.766</v>
      </c>
      <c r="J40" s="58">
        <f t="shared" si="1"/>
        <v>0.026000000000000002</v>
      </c>
      <c r="K40" s="33">
        <f>SUM(J33:J40)</f>
        <v>0.5766</v>
      </c>
      <c r="L40" s="82">
        <f>K40</f>
        <v>0.5766</v>
      </c>
      <c r="M40" s="81">
        <f>I40+L40</f>
        <v>6.3426</v>
      </c>
      <c r="N40" s="19">
        <f t="shared" si="2"/>
        <v>0.28600000000000003</v>
      </c>
    </row>
    <row r="41" spans="1:14" ht="16.5" customHeight="1">
      <c r="A41" s="60" t="s">
        <v>43</v>
      </c>
      <c r="B41" s="94" t="s">
        <v>37</v>
      </c>
      <c r="C41" s="54" t="s">
        <v>63</v>
      </c>
      <c r="D41" s="34" t="s">
        <v>8</v>
      </c>
      <c r="E41" s="34">
        <v>160</v>
      </c>
      <c r="F41" s="35">
        <f aca="true" t="shared" si="6" ref="F41:F48">F33</f>
        <v>0.0032</v>
      </c>
      <c r="G41" s="35">
        <f>E41*F41</f>
        <v>0.512</v>
      </c>
      <c r="H41" s="35"/>
      <c r="I41" s="36"/>
      <c r="J41" s="61">
        <f t="shared" si="1"/>
        <v>0.0512</v>
      </c>
      <c r="K41" s="35"/>
      <c r="L41" s="62"/>
      <c r="N41" s="19">
        <f t="shared" si="2"/>
        <v>0.5632</v>
      </c>
    </row>
    <row r="42" spans="1:14" ht="16.5" customHeight="1">
      <c r="A42" s="63"/>
      <c r="B42" s="95"/>
      <c r="C42" s="29" t="s">
        <v>31</v>
      </c>
      <c r="D42" s="28" t="s">
        <v>8</v>
      </c>
      <c r="E42" s="28">
        <v>10</v>
      </c>
      <c r="F42" s="30">
        <f t="shared" si="6"/>
        <v>0.117</v>
      </c>
      <c r="G42" s="30">
        <f t="shared" si="0"/>
        <v>1.1700000000000002</v>
      </c>
      <c r="H42" s="30"/>
      <c r="I42" s="37"/>
      <c r="J42" s="55">
        <f t="shared" si="1"/>
        <v>0.11700000000000002</v>
      </c>
      <c r="K42" s="30"/>
      <c r="L42" s="64"/>
      <c r="N42" s="19">
        <f t="shared" si="2"/>
        <v>1.2870000000000001</v>
      </c>
    </row>
    <row r="43" spans="1:14" ht="16.5" customHeight="1">
      <c r="A43" s="63"/>
      <c r="B43" s="95"/>
      <c r="C43" s="29" t="str">
        <f>C35</f>
        <v>салфетки марлевые, марля</v>
      </c>
      <c r="D43" s="28" t="s">
        <v>33</v>
      </c>
      <c r="E43" s="28">
        <v>1</v>
      </c>
      <c r="F43" s="30">
        <f t="shared" si="6"/>
        <v>0.9752</v>
      </c>
      <c r="G43" s="30">
        <f t="shared" si="0"/>
        <v>0.9752</v>
      </c>
      <c r="H43" s="30"/>
      <c r="I43" s="37"/>
      <c r="J43" s="55">
        <f t="shared" si="1"/>
        <v>0.09752</v>
      </c>
      <c r="K43" s="30"/>
      <c r="L43" s="64"/>
      <c r="N43" s="19">
        <f t="shared" si="2"/>
        <v>1.07272</v>
      </c>
    </row>
    <row r="44" spans="1:14" ht="16.5" customHeight="1">
      <c r="A44" s="63"/>
      <c r="B44" s="95"/>
      <c r="C44" s="29" t="s">
        <v>7</v>
      </c>
      <c r="D44" s="28" t="s">
        <v>9</v>
      </c>
      <c r="E44" s="28">
        <v>0</v>
      </c>
      <c r="F44" s="30">
        <f t="shared" si="6"/>
        <v>0</v>
      </c>
      <c r="G44" s="30">
        <f t="shared" si="0"/>
        <v>0</v>
      </c>
      <c r="H44" s="30"/>
      <c r="I44" s="37"/>
      <c r="J44" s="55">
        <f t="shared" si="1"/>
        <v>0</v>
      </c>
      <c r="K44" s="30"/>
      <c r="L44" s="64"/>
      <c r="N44" s="19">
        <f t="shared" si="2"/>
        <v>0</v>
      </c>
    </row>
    <row r="45" spans="1:14" ht="26.25" customHeight="1">
      <c r="A45" s="63"/>
      <c r="B45" s="95"/>
      <c r="C45" s="29" t="s">
        <v>29</v>
      </c>
      <c r="D45" s="28" t="s">
        <v>8</v>
      </c>
      <c r="E45" s="28">
        <v>50</v>
      </c>
      <c r="F45" s="30">
        <f t="shared" si="6"/>
        <v>0.0066</v>
      </c>
      <c r="G45" s="30">
        <f t="shared" si="0"/>
        <v>0.33</v>
      </c>
      <c r="H45" s="30"/>
      <c r="I45" s="37"/>
      <c r="J45" s="55">
        <f t="shared" si="1"/>
        <v>0.033</v>
      </c>
      <c r="K45" s="30"/>
      <c r="L45" s="64"/>
      <c r="N45" s="19">
        <f t="shared" si="2"/>
        <v>0.363</v>
      </c>
    </row>
    <row r="46" spans="1:14" ht="27" customHeight="1">
      <c r="A46" s="63"/>
      <c r="B46" s="95"/>
      <c r="C46" s="29" t="s">
        <v>30</v>
      </c>
      <c r="D46" s="28" t="s">
        <v>8</v>
      </c>
      <c r="E46" s="28">
        <v>70</v>
      </c>
      <c r="F46" s="30">
        <f t="shared" si="6"/>
        <v>0.0091</v>
      </c>
      <c r="G46" s="30">
        <f t="shared" si="0"/>
        <v>0.637</v>
      </c>
      <c r="H46" s="30"/>
      <c r="I46" s="37"/>
      <c r="J46" s="55">
        <f t="shared" si="1"/>
        <v>0.0637</v>
      </c>
      <c r="K46" s="30"/>
      <c r="L46" s="64"/>
      <c r="N46" s="19">
        <f t="shared" si="2"/>
        <v>0.7007</v>
      </c>
    </row>
    <row r="47" spans="1:14" ht="23.25" customHeight="1" thickBot="1">
      <c r="A47" s="63"/>
      <c r="B47" s="95"/>
      <c r="C47" s="29" t="str">
        <f>C39</f>
        <v>резиновые перчатки нестерильные</v>
      </c>
      <c r="D47" s="28" t="s">
        <v>1</v>
      </c>
      <c r="E47" s="28">
        <v>2</v>
      </c>
      <c r="F47" s="30">
        <f t="shared" si="6"/>
        <v>0.9409</v>
      </c>
      <c r="G47" s="30">
        <f t="shared" si="0"/>
        <v>1.8818</v>
      </c>
      <c r="H47" s="30"/>
      <c r="I47" s="37"/>
      <c r="J47" s="55">
        <f t="shared" si="1"/>
        <v>0.18818000000000001</v>
      </c>
      <c r="K47" s="30"/>
      <c r="L47" s="64"/>
      <c r="N47" s="19">
        <f t="shared" si="2"/>
        <v>2.06998</v>
      </c>
    </row>
    <row r="48" spans="1:14" ht="16.5" customHeight="1" thickBot="1">
      <c r="A48" s="65"/>
      <c r="B48" s="96"/>
      <c r="C48" s="32" t="str">
        <f>C40</f>
        <v>шприц 20,0</v>
      </c>
      <c r="D48" s="31" t="s">
        <v>28</v>
      </c>
      <c r="E48" s="31">
        <v>1</v>
      </c>
      <c r="F48" s="33">
        <f t="shared" si="6"/>
        <v>0.26</v>
      </c>
      <c r="G48" s="33">
        <f t="shared" si="0"/>
        <v>0.26</v>
      </c>
      <c r="H48" s="33">
        <f>G41+G42+G43+G44+G45+G46+G47+G48</f>
        <v>5.766</v>
      </c>
      <c r="I48" s="44">
        <f>H48</f>
        <v>5.766</v>
      </c>
      <c r="J48" s="58">
        <f t="shared" si="1"/>
        <v>0.026000000000000002</v>
      </c>
      <c r="K48" s="33">
        <f>SUM(J41:J48)</f>
        <v>0.5766</v>
      </c>
      <c r="L48" s="82">
        <f>K48</f>
        <v>0.5766</v>
      </c>
      <c r="M48" s="81">
        <f>I48+L48</f>
        <v>6.3426</v>
      </c>
      <c r="N48" s="19">
        <f t="shared" si="2"/>
        <v>0.28600000000000003</v>
      </c>
    </row>
    <row r="49" spans="1:14" ht="13.5" customHeight="1" thickBot="1">
      <c r="A49" s="17" t="s">
        <v>22</v>
      </c>
      <c r="B49" s="93" t="s">
        <v>23</v>
      </c>
      <c r="C49" s="93"/>
      <c r="D49" s="93"/>
      <c r="E49" s="93"/>
      <c r="J49" s="66"/>
      <c r="N49" s="19">
        <f t="shared" si="2"/>
        <v>0</v>
      </c>
    </row>
    <row r="50" spans="1:14" ht="15">
      <c r="A50" s="90" t="s">
        <v>44</v>
      </c>
      <c r="B50" s="87" t="s">
        <v>18</v>
      </c>
      <c r="C50" s="54" t="s">
        <v>63</v>
      </c>
      <c r="D50" s="34" t="s">
        <v>8</v>
      </c>
      <c r="E50" s="34">
        <v>160</v>
      </c>
      <c r="F50" s="35">
        <f>F33</f>
        <v>0.0032</v>
      </c>
      <c r="G50" s="35">
        <f t="shared" si="0"/>
        <v>0.512</v>
      </c>
      <c r="H50" s="35"/>
      <c r="I50" s="35"/>
      <c r="J50" s="61">
        <f t="shared" si="1"/>
        <v>0.0512</v>
      </c>
      <c r="K50" s="35"/>
      <c r="L50" s="62"/>
      <c r="N50" s="19">
        <f t="shared" si="2"/>
        <v>0.5632</v>
      </c>
    </row>
    <row r="51" spans="1:14" ht="15">
      <c r="A51" s="91"/>
      <c r="B51" s="88"/>
      <c r="C51" s="29" t="s">
        <v>5</v>
      </c>
      <c r="D51" s="30"/>
      <c r="E51" s="30"/>
      <c r="F51" s="30"/>
      <c r="G51" s="30">
        <f t="shared" si="0"/>
        <v>0</v>
      </c>
      <c r="H51" s="30"/>
      <c r="I51" s="30"/>
      <c r="J51" s="55">
        <f t="shared" si="1"/>
        <v>0</v>
      </c>
      <c r="K51" s="30"/>
      <c r="L51" s="64"/>
      <c r="N51" s="19">
        <f t="shared" si="2"/>
        <v>0</v>
      </c>
    </row>
    <row r="52" spans="1:14" ht="15">
      <c r="A52" s="91"/>
      <c r="B52" s="88"/>
      <c r="C52" s="29" t="s">
        <v>6</v>
      </c>
      <c r="D52" s="28" t="s">
        <v>8</v>
      </c>
      <c r="E52" s="28">
        <v>0.2</v>
      </c>
      <c r="F52" s="30">
        <f>F26</f>
        <v>0.6546</v>
      </c>
      <c r="G52" s="30">
        <f t="shared" si="0"/>
        <v>0.13092</v>
      </c>
      <c r="H52" s="30"/>
      <c r="I52" s="30"/>
      <c r="J52" s="55">
        <f t="shared" si="1"/>
        <v>0.013092000000000001</v>
      </c>
      <c r="K52" s="30"/>
      <c r="L52" s="64"/>
      <c r="N52" s="19">
        <f t="shared" si="2"/>
        <v>0.144012</v>
      </c>
    </row>
    <row r="53" spans="1:14" ht="15.75">
      <c r="A53" s="91"/>
      <c r="B53" s="88"/>
      <c r="C53" s="29" t="str">
        <f>C35</f>
        <v>салфетки марлевые, марля</v>
      </c>
      <c r="D53" s="28" t="s">
        <v>33</v>
      </c>
      <c r="E53" s="28">
        <v>1</v>
      </c>
      <c r="F53" s="30">
        <f aca="true" t="shared" si="7" ref="F53:F58">F35</f>
        <v>0.9752</v>
      </c>
      <c r="G53" s="30">
        <f t="shared" si="0"/>
        <v>0.9752</v>
      </c>
      <c r="H53" s="30"/>
      <c r="I53" s="30"/>
      <c r="J53" s="55">
        <f t="shared" si="1"/>
        <v>0.09752</v>
      </c>
      <c r="K53" s="30"/>
      <c r="L53" s="64"/>
      <c r="N53" s="19">
        <f t="shared" si="2"/>
        <v>1.07272</v>
      </c>
    </row>
    <row r="54" spans="1:14" ht="15">
      <c r="A54" s="91"/>
      <c r="B54" s="88"/>
      <c r="C54" s="29" t="s">
        <v>7</v>
      </c>
      <c r="D54" s="28" t="s">
        <v>9</v>
      </c>
      <c r="E54" s="28">
        <v>0</v>
      </c>
      <c r="F54" s="30">
        <f t="shared" si="7"/>
        <v>0</v>
      </c>
      <c r="G54" s="30">
        <f t="shared" si="0"/>
        <v>0</v>
      </c>
      <c r="H54" s="30"/>
      <c r="I54" s="30"/>
      <c r="J54" s="55">
        <f t="shared" si="1"/>
        <v>0</v>
      </c>
      <c r="K54" s="30"/>
      <c r="L54" s="64"/>
      <c r="N54" s="19">
        <f t="shared" si="2"/>
        <v>0</v>
      </c>
    </row>
    <row r="55" spans="1:14" ht="24.75" customHeight="1">
      <c r="A55" s="91"/>
      <c r="B55" s="88"/>
      <c r="C55" s="29" t="s">
        <v>29</v>
      </c>
      <c r="D55" s="28" t="s">
        <v>8</v>
      </c>
      <c r="E55" s="28">
        <v>50</v>
      </c>
      <c r="F55" s="30">
        <f t="shared" si="7"/>
        <v>0.0066</v>
      </c>
      <c r="G55" s="30">
        <f t="shared" si="0"/>
        <v>0.33</v>
      </c>
      <c r="H55" s="30"/>
      <c r="I55" s="30"/>
      <c r="J55" s="55">
        <f t="shared" si="1"/>
        <v>0.033</v>
      </c>
      <c r="K55" s="30"/>
      <c r="L55" s="64"/>
      <c r="N55" s="19">
        <f t="shared" si="2"/>
        <v>0.363</v>
      </c>
    </row>
    <row r="56" spans="1:14" ht="26.25" customHeight="1">
      <c r="A56" s="91"/>
      <c r="B56" s="88"/>
      <c r="C56" s="29" t="s">
        <v>30</v>
      </c>
      <c r="D56" s="28" t="s">
        <v>8</v>
      </c>
      <c r="E56" s="28">
        <v>70</v>
      </c>
      <c r="F56" s="30">
        <f t="shared" si="7"/>
        <v>0.0091</v>
      </c>
      <c r="G56" s="30">
        <f t="shared" si="0"/>
        <v>0.637</v>
      </c>
      <c r="H56" s="30"/>
      <c r="I56" s="30"/>
      <c r="J56" s="55">
        <f t="shared" si="1"/>
        <v>0.0637</v>
      </c>
      <c r="K56" s="30"/>
      <c r="L56" s="64"/>
      <c r="N56" s="19">
        <f t="shared" si="2"/>
        <v>0.7007</v>
      </c>
    </row>
    <row r="57" spans="1:14" ht="25.5" customHeight="1" thickBot="1">
      <c r="A57" s="91"/>
      <c r="B57" s="88"/>
      <c r="C57" s="29" t="str">
        <f>C39</f>
        <v>резиновые перчатки нестерильные</v>
      </c>
      <c r="D57" s="28" t="s">
        <v>1</v>
      </c>
      <c r="E57" s="28">
        <v>2</v>
      </c>
      <c r="F57" s="30">
        <f t="shared" si="7"/>
        <v>0.9409</v>
      </c>
      <c r="G57" s="30">
        <f t="shared" si="0"/>
        <v>1.8818</v>
      </c>
      <c r="H57" s="30"/>
      <c r="I57" s="30"/>
      <c r="J57" s="55">
        <f t="shared" si="1"/>
        <v>0.18818000000000001</v>
      </c>
      <c r="K57" s="30"/>
      <c r="L57" s="64"/>
      <c r="N57" s="19">
        <f t="shared" si="2"/>
        <v>2.06998</v>
      </c>
    </row>
    <row r="58" spans="1:14" ht="15.75" thickBot="1">
      <c r="A58" s="92"/>
      <c r="B58" s="89"/>
      <c r="C58" s="32" t="str">
        <f>C40</f>
        <v>шприц 20,0</v>
      </c>
      <c r="D58" s="31" t="s">
        <v>28</v>
      </c>
      <c r="E58" s="31">
        <v>1</v>
      </c>
      <c r="F58" s="33">
        <f t="shared" si="7"/>
        <v>0.26</v>
      </c>
      <c r="G58" s="33">
        <f t="shared" si="0"/>
        <v>0.26</v>
      </c>
      <c r="H58" s="33">
        <f>SUM(G50:G58)</f>
        <v>4.72692</v>
      </c>
      <c r="I58" s="44">
        <f>H58</f>
        <v>4.72692</v>
      </c>
      <c r="J58" s="58">
        <f t="shared" si="1"/>
        <v>0.026000000000000002</v>
      </c>
      <c r="K58" s="33">
        <f>SUM(J49:J58)</f>
        <v>0.47269200000000006</v>
      </c>
      <c r="L58" s="82">
        <f>K58</f>
        <v>0.47269200000000006</v>
      </c>
      <c r="M58" s="81">
        <f>I58+L58</f>
        <v>5.199612</v>
      </c>
      <c r="N58" s="19">
        <f t="shared" si="2"/>
        <v>0.28600000000000003</v>
      </c>
    </row>
    <row r="59" spans="1:14" ht="15">
      <c r="A59" s="90" t="s">
        <v>45</v>
      </c>
      <c r="B59" s="87" t="s">
        <v>19</v>
      </c>
      <c r="C59" s="54" t="s">
        <v>63</v>
      </c>
      <c r="D59" s="34" t="s">
        <v>8</v>
      </c>
      <c r="E59" s="34">
        <v>160</v>
      </c>
      <c r="F59" s="35">
        <f>F50</f>
        <v>0.0032</v>
      </c>
      <c r="G59" s="35">
        <f t="shared" si="0"/>
        <v>0.512</v>
      </c>
      <c r="H59" s="35"/>
      <c r="I59" s="35"/>
      <c r="J59" s="61">
        <f t="shared" si="1"/>
        <v>0.0512</v>
      </c>
      <c r="K59" s="35"/>
      <c r="L59" s="62"/>
      <c r="N59" s="19">
        <f t="shared" si="2"/>
        <v>0.5632</v>
      </c>
    </row>
    <row r="60" spans="1:14" ht="15">
      <c r="A60" s="91"/>
      <c r="B60" s="88"/>
      <c r="C60" s="29" t="s">
        <v>5</v>
      </c>
      <c r="D60" s="30"/>
      <c r="E60" s="30"/>
      <c r="F60" s="30"/>
      <c r="G60" s="30">
        <f t="shared" si="0"/>
        <v>0</v>
      </c>
      <c r="H60" s="30"/>
      <c r="I60" s="30"/>
      <c r="J60" s="55">
        <f t="shared" si="1"/>
        <v>0</v>
      </c>
      <c r="K60" s="30"/>
      <c r="L60" s="64"/>
      <c r="N60" s="19">
        <f t="shared" si="2"/>
        <v>0</v>
      </c>
    </row>
    <row r="61" spans="1:14" ht="15">
      <c r="A61" s="91"/>
      <c r="B61" s="88"/>
      <c r="C61" s="29" t="s">
        <v>6</v>
      </c>
      <c r="D61" s="28" t="s">
        <v>8</v>
      </c>
      <c r="E61" s="28">
        <v>0.2</v>
      </c>
      <c r="F61" s="30">
        <f aca="true" t="shared" si="8" ref="F61:F68">F52</f>
        <v>0.6546</v>
      </c>
      <c r="G61" s="30">
        <f t="shared" si="0"/>
        <v>0.13092</v>
      </c>
      <c r="H61" s="30"/>
      <c r="I61" s="30"/>
      <c r="J61" s="55">
        <f t="shared" si="1"/>
        <v>0.013092000000000001</v>
      </c>
      <c r="K61" s="30"/>
      <c r="L61" s="64"/>
      <c r="N61" s="19">
        <f t="shared" si="2"/>
        <v>0.144012</v>
      </c>
    </row>
    <row r="62" spans="1:14" ht="15.75">
      <c r="A62" s="91"/>
      <c r="B62" s="88"/>
      <c r="C62" s="29" t="str">
        <f>C53</f>
        <v>салфетки марлевые, марля</v>
      </c>
      <c r="D62" s="28" t="s">
        <v>33</v>
      </c>
      <c r="E62" s="28">
        <v>1</v>
      </c>
      <c r="F62" s="30">
        <f t="shared" si="8"/>
        <v>0.9752</v>
      </c>
      <c r="G62" s="30">
        <f t="shared" si="0"/>
        <v>0.9752</v>
      </c>
      <c r="H62" s="30"/>
      <c r="I62" s="30"/>
      <c r="J62" s="55">
        <f t="shared" si="1"/>
        <v>0.09752</v>
      </c>
      <c r="K62" s="30"/>
      <c r="L62" s="64"/>
      <c r="N62" s="19">
        <f t="shared" si="2"/>
        <v>1.07272</v>
      </c>
    </row>
    <row r="63" spans="1:14" ht="15">
      <c r="A63" s="91"/>
      <c r="B63" s="88"/>
      <c r="C63" s="29" t="s">
        <v>7</v>
      </c>
      <c r="D63" s="28" t="s">
        <v>9</v>
      </c>
      <c r="E63" s="28">
        <v>0</v>
      </c>
      <c r="F63" s="30">
        <f t="shared" si="8"/>
        <v>0</v>
      </c>
      <c r="G63" s="30">
        <f t="shared" si="0"/>
        <v>0</v>
      </c>
      <c r="H63" s="30"/>
      <c r="I63" s="30"/>
      <c r="J63" s="55">
        <f t="shared" si="1"/>
        <v>0</v>
      </c>
      <c r="K63" s="30"/>
      <c r="L63" s="64"/>
      <c r="N63" s="19">
        <f t="shared" si="2"/>
        <v>0</v>
      </c>
    </row>
    <row r="64" spans="1:14" ht="27.75" customHeight="1">
      <c r="A64" s="91"/>
      <c r="B64" s="88"/>
      <c r="C64" s="29" t="s">
        <v>29</v>
      </c>
      <c r="D64" s="28" t="s">
        <v>8</v>
      </c>
      <c r="E64" s="28">
        <v>50</v>
      </c>
      <c r="F64" s="30">
        <f t="shared" si="8"/>
        <v>0.0066</v>
      </c>
      <c r="G64" s="30">
        <f t="shared" si="0"/>
        <v>0.33</v>
      </c>
      <c r="H64" s="30"/>
      <c r="I64" s="30"/>
      <c r="J64" s="55">
        <f t="shared" si="1"/>
        <v>0.033</v>
      </c>
      <c r="K64" s="30"/>
      <c r="L64" s="64"/>
      <c r="N64" s="19">
        <f t="shared" si="2"/>
        <v>0.363</v>
      </c>
    </row>
    <row r="65" spans="1:14" ht="26.25" customHeight="1">
      <c r="A65" s="91"/>
      <c r="B65" s="88"/>
      <c r="C65" s="29" t="s">
        <v>30</v>
      </c>
      <c r="D65" s="28" t="s">
        <v>8</v>
      </c>
      <c r="E65" s="28">
        <v>70</v>
      </c>
      <c r="F65" s="30">
        <f t="shared" si="8"/>
        <v>0.0091</v>
      </c>
      <c r="G65" s="30">
        <f t="shared" si="0"/>
        <v>0.637</v>
      </c>
      <c r="H65" s="30"/>
      <c r="I65" s="30"/>
      <c r="J65" s="55">
        <f t="shared" si="1"/>
        <v>0.0637</v>
      </c>
      <c r="K65" s="30"/>
      <c r="L65" s="64"/>
      <c r="N65" s="19">
        <f t="shared" si="2"/>
        <v>0.7007</v>
      </c>
    </row>
    <row r="66" spans="1:14" ht="26.25" customHeight="1" thickBot="1">
      <c r="A66" s="91"/>
      <c r="B66" s="88"/>
      <c r="C66" s="29" t="str">
        <f>C57</f>
        <v>резиновые перчатки нестерильные</v>
      </c>
      <c r="D66" s="28" t="s">
        <v>1</v>
      </c>
      <c r="E66" s="28">
        <v>2</v>
      </c>
      <c r="F66" s="30">
        <f t="shared" si="8"/>
        <v>0.9409</v>
      </c>
      <c r="G66" s="30">
        <f t="shared" si="0"/>
        <v>1.8818</v>
      </c>
      <c r="H66" s="30"/>
      <c r="I66" s="30"/>
      <c r="J66" s="55">
        <f t="shared" si="1"/>
        <v>0.18818000000000001</v>
      </c>
      <c r="K66" s="30"/>
      <c r="L66" s="64"/>
      <c r="N66" s="19">
        <f t="shared" si="2"/>
        <v>2.06998</v>
      </c>
    </row>
    <row r="67" spans="1:14" ht="15.75" thickBot="1">
      <c r="A67" s="92"/>
      <c r="B67" s="89"/>
      <c r="C67" s="32" t="str">
        <f>C58</f>
        <v>шприц 20,0</v>
      </c>
      <c r="D67" s="31" t="s">
        <v>28</v>
      </c>
      <c r="E67" s="31">
        <v>1</v>
      </c>
      <c r="F67" s="33">
        <f t="shared" si="8"/>
        <v>0.26</v>
      </c>
      <c r="G67" s="33">
        <f t="shared" si="0"/>
        <v>0.26</v>
      </c>
      <c r="H67" s="33">
        <f>SUM(G59:G67)</f>
        <v>4.72692</v>
      </c>
      <c r="I67" s="44">
        <f>H67</f>
        <v>4.72692</v>
      </c>
      <c r="J67" s="58">
        <f t="shared" si="1"/>
        <v>0.026000000000000002</v>
      </c>
      <c r="K67" s="33">
        <f>SUM(J59:J67)</f>
        <v>0.47269200000000006</v>
      </c>
      <c r="L67" s="82">
        <f>K67</f>
        <v>0.47269200000000006</v>
      </c>
      <c r="M67" s="81">
        <f>I67+L67</f>
        <v>5.199612</v>
      </c>
      <c r="N67" s="19">
        <f t="shared" si="2"/>
        <v>0.28600000000000003</v>
      </c>
    </row>
    <row r="68" spans="1:14" ht="15">
      <c r="A68" s="90" t="s">
        <v>46</v>
      </c>
      <c r="B68" s="87" t="s">
        <v>4</v>
      </c>
      <c r="C68" s="54" t="s">
        <v>63</v>
      </c>
      <c r="D68" s="34" t="s">
        <v>8</v>
      </c>
      <c r="E68" s="34">
        <v>160</v>
      </c>
      <c r="F68" s="35">
        <f t="shared" si="8"/>
        <v>0.0032</v>
      </c>
      <c r="G68" s="35">
        <f t="shared" si="0"/>
        <v>0.512</v>
      </c>
      <c r="H68" s="35"/>
      <c r="I68" s="35"/>
      <c r="J68" s="61">
        <f t="shared" si="1"/>
        <v>0.0512</v>
      </c>
      <c r="K68" s="35"/>
      <c r="L68" s="62"/>
      <c r="N68" s="19">
        <f t="shared" si="2"/>
        <v>0.5632</v>
      </c>
    </row>
    <row r="69" spans="1:14" ht="15">
      <c r="A69" s="91"/>
      <c r="B69" s="88"/>
      <c r="C69" s="29" t="s">
        <v>5</v>
      </c>
      <c r="D69" s="30"/>
      <c r="E69" s="30"/>
      <c r="F69" s="30"/>
      <c r="G69" s="30">
        <f t="shared" si="0"/>
        <v>0</v>
      </c>
      <c r="H69" s="30"/>
      <c r="I69" s="30"/>
      <c r="J69" s="55">
        <f t="shared" si="1"/>
        <v>0</v>
      </c>
      <c r="K69" s="30"/>
      <c r="L69" s="64"/>
      <c r="N69" s="19">
        <f t="shared" si="2"/>
        <v>0</v>
      </c>
    </row>
    <row r="70" spans="1:14" ht="15">
      <c r="A70" s="91"/>
      <c r="B70" s="88"/>
      <c r="C70" s="29" t="s">
        <v>6</v>
      </c>
      <c r="D70" s="28" t="s">
        <v>8</v>
      </c>
      <c r="E70" s="28">
        <v>0.2</v>
      </c>
      <c r="F70" s="30">
        <f aca="true" t="shared" si="9" ref="F70:F77">F61</f>
        <v>0.6546</v>
      </c>
      <c r="G70" s="30">
        <f t="shared" si="0"/>
        <v>0.13092</v>
      </c>
      <c r="H70" s="30"/>
      <c r="I70" s="30"/>
      <c r="J70" s="55">
        <f t="shared" si="1"/>
        <v>0.013092000000000001</v>
      </c>
      <c r="K70" s="30"/>
      <c r="L70" s="64"/>
      <c r="N70" s="19">
        <f t="shared" si="2"/>
        <v>0.144012</v>
      </c>
    </row>
    <row r="71" spans="1:14" ht="15.75">
      <c r="A71" s="91"/>
      <c r="B71" s="88"/>
      <c r="C71" s="29" t="str">
        <f>C62</f>
        <v>салфетки марлевые, марля</v>
      </c>
      <c r="D71" s="28" t="s">
        <v>33</v>
      </c>
      <c r="E71" s="28">
        <v>1</v>
      </c>
      <c r="F71" s="30">
        <f t="shared" si="9"/>
        <v>0.9752</v>
      </c>
      <c r="G71" s="30">
        <f t="shared" si="0"/>
        <v>0.9752</v>
      </c>
      <c r="H71" s="30"/>
      <c r="I71" s="30"/>
      <c r="J71" s="55">
        <f aca="true" t="shared" si="10" ref="J71:J103">G71*10%</f>
        <v>0.09752</v>
      </c>
      <c r="K71" s="30"/>
      <c r="L71" s="64"/>
      <c r="N71" s="19">
        <f aca="true" t="shared" si="11" ref="N71:N100">G71+J71</f>
        <v>1.07272</v>
      </c>
    </row>
    <row r="72" spans="1:14" ht="15">
      <c r="A72" s="91"/>
      <c r="B72" s="88"/>
      <c r="C72" s="29" t="s">
        <v>7</v>
      </c>
      <c r="D72" s="28" t="s">
        <v>9</v>
      </c>
      <c r="E72" s="28">
        <v>0</v>
      </c>
      <c r="F72" s="30">
        <f t="shared" si="9"/>
        <v>0</v>
      </c>
      <c r="G72" s="30">
        <f t="shared" si="0"/>
        <v>0</v>
      </c>
      <c r="H72" s="30"/>
      <c r="I72" s="30"/>
      <c r="J72" s="55">
        <f t="shared" si="10"/>
        <v>0</v>
      </c>
      <c r="K72" s="30"/>
      <c r="L72" s="64"/>
      <c r="N72" s="19">
        <f t="shared" si="11"/>
        <v>0</v>
      </c>
    </row>
    <row r="73" spans="1:14" ht="28.5" customHeight="1">
      <c r="A73" s="91"/>
      <c r="B73" s="88"/>
      <c r="C73" s="29" t="s">
        <v>29</v>
      </c>
      <c r="D73" s="28" t="s">
        <v>8</v>
      </c>
      <c r="E73" s="28">
        <v>50</v>
      </c>
      <c r="F73" s="30">
        <f t="shared" si="9"/>
        <v>0.0066</v>
      </c>
      <c r="G73" s="30">
        <f t="shared" si="0"/>
        <v>0.33</v>
      </c>
      <c r="H73" s="30"/>
      <c r="I73" s="30"/>
      <c r="J73" s="55">
        <f t="shared" si="10"/>
        <v>0.033</v>
      </c>
      <c r="K73" s="30"/>
      <c r="L73" s="64"/>
      <c r="N73" s="19">
        <f t="shared" si="11"/>
        <v>0.363</v>
      </c>
    </row>
    <row r="74" spans="1:14" ht="25.5" customHeight="1">
      <c r="A74" s="91"/>
      <c r="B74" s="88"/>
      <c r="C74" s="29" t="s">
        <v>30</v>
      </c>
      <c r="D74" s="28" t="s">
        <v>8</v>
      </c>
      <c r="E74" s="28">
        <v>70</v>
      </c>
      <c r="F74" s="30">
        <f t="shared" si="9"/>
        <v>0.0091</v>
      </c>
      <c r="G74" s="30">
        <f t="shared" si="0"/>
        <v>0.637</v>
      </c>
      <c r="H74" s="30"/>
      <c r="I74" s="30"/>
      <c r="J74" s="55">
        <f t="shared" si="10"/>
        <v>0.0637</v>
      </c>
      <c r="K74" s="30"/>
      <c r="L74" s="64"/>
      <c r="N74" s="19">
        <f t="shared" si="11"/>
        <v>0.7007</v>
      </c>
    </row>
    <row r="75" spans="1:14" ht="25.5" customHeight="1" thickBot="1">
      <c r="A75" s="91"/>
      <c r="B75" s="88"/>
      <c r="C75" s="29" t="str">
        <f>C66</f>
        <v>резиновые перчатки нестерильные</v>
      </c>
      <c r="D75" s="28" t="s">
        <v>1</v>
      </c>
      <c r="E75" s="28">
        <v>2</v>
      </c>
      <c r="F75" s="30">
        <f t="shared" si="9"/>
        <v>0.9409</v>
      </c>
      <c r="G75" s="30">
        <f t="shared" si="0"/>
        <v>1.8818</v>
      </c>
      <c r="H75" s="30"/>
      <c r="I75" s="30"/>
      <c r="J75" s="55">
        <f t="shared" si="10"/>
        <v>0.18818000000000001</v>
      </c>
      <c r="K75" s="30"/>
      <c r="L75" s="64"/>
      <c r="N75" s="19">
        <f t="shared" si="11"/>
        <v>2.06998</v>
      </c>
    </row>
    <row r="76" spans="1:14" ht="15.75" thickBot="1">
      <c r="A76" s="92"/>
      <c r="B76" s="89"/>
      <c r="C76" s="32" t="str">
        <f>C67</f>
        <v>шприц 20,0</v>
      </c>
      <c r="D76" s="31" t="s">
        <v>28</v>
      </c>
      <c r="E76" s="31">
        <v>1</v>
      </c>
      <c r="F76" s="33">
        <f t="shared" si="9"/>
        <v>0.26</v>
      </c>
      <c r="G76" s="33">
        <f t="shared" si="0"/>
        <v>0.26</v>
      </c>
      <c r="H76" s="33">
        <f>SUM(G68:G76)</f>
        <v>4.72692</v>
      </c>
      <c r="I76" s="44">
        <f>H76</f>
        <v>4.72692</v>
      </c>
      <c r="J76" s="58">
        <f t="shared" si="10"/>
        <v>0.026000000000000002</v>
      </c>
      <c r="K76" s="33">
        <f>SUM(J68:J76)</f>
        <v>0.47269200000000006</v>
      </c>
      <c r="L76" s="82">
        <f>K76</f>
        <v>0.47269200000000006</v>
      </c>
      <c r="M76" s="81">
        <f>I76+L76</f>
        <v>5.199612</v>
      </c>
      <c r="N76" s="19">
        <f t="shared" si="11"/>
        <v>0.28600000000000003</v>
      </c>
    </row>
    <row r="77" spans="1:14" ht="15">
      <c r="A77" s="90" t="s">
        <v>47</v>
      </c>
      <c r="B77" s="87" t="s">
        <v>24</v>
      </c>
      <c r="C77" s="54" t="s">
        <v>63</v>
      </c>
      <c r="D77" s="34" t="s">
        <v>8</v>
      </c>
      <c r="E77" s="34">
        <v>74.4</v>
      </c>
      <c r="F77" s="35">
        <f t="shared" si="9"/>
        <v>0.0032</v>
      </c>
      <c r="G77" s="35">
        <f t="shared" si="0"/>
        <v>0.23808000000000004</v>
      </c>
      <c r="H77" s="35"/>
      <c r="I77" s="35"/>
      <c r="J77" s="61">
        <f t="shared" si="10"/>
        <v>0.023808000000000006</v>
      </c>
      <c r="K77" s="35"/>
      <c r="L77" s="62"/>
      <c r="N77" s="19">
        <f t="shared" si="11"/>
        <v>0.26188800000000007</v>
      </c>
    </row>
    <row r="78" spans="1:14" ht="15">
      <c r="A78" s="91"/>
      <c r="B78" s="88"/>
      <c r="C78" s="29" t="s">
        <v>31</v>
      </c>
      <c r="D78" s="28" t="s">
        <v>8</v>
      </c>
      <c r="E78" s="28">
        <v>10</v>
      </c>
      <c r="F78" s="30">
        <f>'ст-ть'!D13</f>
        <v>0.117</v>
      </c>
      <c r="G78" s="30">
        <f t="shared" si="0"/>
        <v>1.1700000000000002</v>
      </c>
      <c r="H78" s="30"/>
      <c r="I78" s="30"/>
      <c r="J78" s="55">
        <f t="shared" si="10"/>
        <v>0.11700000000000002</v>
      </c>
      <c r="K78" s="30"/>
      <c r="L78" s="64"/>
      <c r="N78" s="19">
        <f t="shared" si="11"/>
        <v>1.2870000000000001</v>
      </c>
    </row>
    <row r="79" spans="1:14" ht="15.75">
      <c r="A79" s="91"/>
      <c r="B79" s="88"/>
      <c r="C79" s="29" t="str">
        <f>C71</f>
        <v>салфетки марлевые, марля</v>
      </c>
      <c r="D79" s="28" t="s">
        <v>33</v>
      </c>
      <c r="E79" s="28">
        <v>1</v>
      </c>
      <c r="F79" s="30">
        <f aca="true" t="shared" si="12" ref="F79:F100">F71</f>
        <v>0.9752</v>
      </c>
      <c r="G79" s="30">
        <f aca="true" t="shared" si="13" ref="G79:G100">E79*F79</f>
        <v>0.9752</v>
      </c>
      <c r="H79" s="30"/>
      <c r="I79" s="30"/>
      <c r="J79" s="55">
        <f t="shared" si="10"/>
        <v>0.09752</v>
      </c>
      <c r="K79" s="30"/>
      <c r="L79" s="64"/>
      <c r="N79" s="19">
        <f t="shared" si="11"/>
        <v>1.07272</v>
      </c>
    </row>
    <row r="80" spans="1:14" ht="15">
      <c r="A80" s="91"/>
      <c r="B80" s="88"/>
      <c r="C80" s="29" t="s">
        <v>7</v>
      </c>
      <c r="D80" s="28" t="s">
        <v>9</v>
      </c>
      <c r="E80" s="28">
        <v>0</v>
      </c>
      <c r="F80" s="30">
        <f t="shared" si="12"/>
        <v>0</v>
      </c>
      <c r="G80" s="30">
        <f t="shared" si="13"/>
        <v>0</v>
      </c>
      <c r="H80" s="30"/>
      <c r="I80" s="30"/>
      <c r="J80" s="55">
        <f t="shared" si="10"/>
        <v>0</v>
      </c>
      <c r="K80" s="30"/>
      <c r="L80" s="64"/>
      <c r="N80" s="19">
        <f t="shared" si="11"/>
        <v>0</v>
      </c>
    </row>
    <row r="81" spans="1:14" ht="25.5" customHeight="1">
      <c r="A81" s="91"/>
      <c r="B81" s="88"/>
      <c r="C81" s="29" t="s">
        <v>29</v>
      </c>
      <c r="D81" s="28" t="s">
        <v>8</v>
      </c>
      <c r="E81" s="28">
        <v>50</v>
      </c>
      <c r="F81" s="30">
        <f t="shared" si="12"/>
        <v>0.0066</v>
      </c>
      <c r="G81" s="30">
        <f t="shared" si="13"/>
        <v>0.33</v>
      </c>
      <c r="H81" s="30"/>
      <c r="I81" s="30"/>
      <c r="J81" s="55">
        <f t="shared" si="10"/>
        <v>0.033</v>
      </c>
      <c r="K81" s="30"/>
      <c r="L81" s="64"/>
      <c r="N81" s="19">
        <f t="shared" si="11"/>
        <v>0.363</v>
      </c>
    </row>
    <row r="82" spans="1:14" ht="27.75" customHeight="1">
      <c r="A82" s="91"/>
      <c r="B82" s="88"/>
      <c r="C82" s="29" t="s">
        <v>30</v>
      </c>
      <c r="D82" s="28" t="s">
        <v>8</v>
      </c>
      <c r="E82" s="28">
        <v>70</v>
      </c>
      <c r="F82" s="30">
        <f t="shared" si="12"/>
        <v>0.0091</v>
      </c>
      <c r="G82" s="30">
        <f t="shared" si="13"/>
        <v>0.637</v>
      </c>
      <c r="H82" s="30"/>
      <c r="I82" s="30"/>
      <c r="J82" s="55">
        <f t="shared" si="10"/>
        <v>0.0637</v>
      </c>
      <c r="K82" s="30"/>
      <c r="L82" s="64"/>
      <c r="N82" s="19">
        <f t="shared" si="11"/>
        <v>0.7007</v>
      </c>
    </row>
    <row r="83" spans="1:14" ht="27.75" customHeight="1" thickBot="1">
      <c r="A83" s="91"/>
      <c r="B83" s="88"/>
      <c r="C83" s="29" t="str">
        <f>C75</f>
        <v>резиновые перчатки нестерильные</v>
      </c>
      <c r="D83" s="28" t="s">
        <v>1</v>
      </c>
      <c r="E83" s="28">
        <v>2</v>
      </c>
      <c r="F83" s="30">
        <f t="shared" si="12"/>
        <v>0.9409</v>
      </c>
      <c r="G83" s="30">
        <f t="shared" si="13"/>
        <v>1.8818</v>
      </c>
      <c r="H83" s="30"/>
      <c r="I83" s="30"/>
      <c r="J83" s="55">
        <f t="shared" si="10"/>
        <v>0.18818000000000001</v>
      </c>
      <c r="K83" s="30"/>
      <c r="L83" s="64"/>
      <c r="N83" s="19">
        <f t="shared" si="11"/>
        <v>2.06998</v>
      </c>
    </row>
    <row r="84" spans="1:14" ht="15.75" thickBot="1">
      <c r="A84" s="92"/>
      <c r="B84" s="89"/>
      <c r="C84" s="32" t="str">
        <f>C76</f>
        <v>шприц 20,0</v>
      </c>
      <c r="D84" s="31" t="s">
        <v>28</v>
      </c>
      <c r="E84" s="31">
        <v>1</v>
      </c>
      <c r="F84" s="33">
        <f t="shared" si="12"/>
        <v>0.26</v>
      </c>
      <c r="G84" s="33">
        <f t="shared" si="13"/>
        <v>0.26</v>
      </c>
      <c r="H84" s="33">
        <f>SUM(G77:G84)</f>
        <v>5.49208</v>
      </c>
      <c r="I84" s="44">
        <f>H84</f>
        <v>5.49208</v>
      </c>
      <c r="J84" s="58">
        <f t="shared" si="10"/>
        <v>0.026000000000000002</v>
      </c>
      <c r="K84" s="33">
        <f>SUM(J77:J84)</f>
        <v>0.549208</v>
      </c>
      <c r="L84" s="82">
        <f>K84</f>
        <v>0.549208</v>
      </c>
      <c r="M84" s="19">
        <f>I84+L84</f>
        <v>6.041288</v>
      </c>
      <c r="N84" s="19">
        <f t="shared" si="11"/>
        <v>0.28600000000000003</v>
      </c>
    </row>
    <row r="85" spans="1:14" ht="15">
      <c r="A85" s="90" t="s">
        <v>48</v>
      </c>
      <c r="B85" s="87" t="s">
        <v>20</v>
      </c>
      <c r="C85" s="54" t="s">
        <v>63</v>
      </c>
      <c r="D85" s="34" t="s">
        <v>8</v>
      </c>
      <c r="E85" s="34">
        <v>160</v>
      </c>
      <c r="F85" s="35">
        <f t="shared" si="12"/>
        <v>0.0032</v>
      </c>
      <c r="G85" s="35">
        <f t="shared" si="13"/>
        <v>0.512</v>
      </c>
      <c r="H85" s="35"/>
      <c r="I85" s="35"/>
      <c r="J85" s="61">
        <f t="shared" si="10"/>
        <v>0.0512</v>
      </c>
      <c r="K85" s="35"/>
      <c r="L85" s="62"/>
      <c r="N85" s="19">
        <f t="shared" si="11"/>
        <v>0.5632</v>
      </c>
    </row>
    <row r="86" spans="1:14" ht="15">
      <c r="A86" s="91"/>
      <c r="B86" s="88"/>
      <c r="C86" s="29" t="s">
        <v>31</v>
      </c>
      <c r="D86" s="28" t="s">
        <v>8</v>
      </c>
      <c r="E86" s="28">
        <v>10</v>
      </c>
      <c r="F86" s="30">
        <f t="shared" si="12"/>
        <v>0.117</v>
      </c>
      <c r="G86" s="30">
        <f t="shared" si="13"/>
        <v>1.1700000000000002</v>
      </c>
      <c r="H86" s="30"/>
      <c r="I86" s="30"/>
      <c r="J86" s="55">
        <f t="shared" si="10"/>
        <v>0.11700000000000002</v>
      </c>
      <c r="K86" s="30"/>
      <c r="L86" s="64"/>
      <c r="N86" s="19">
        <f t="shared" si="11"/>
        <v>1.2870000000000001</v>
      </c>
    </row>
    <row r="87" spans="1:14" ht="15.75">
      <c r="A87" s="91"/>
      <c r="B87" s="88"/>
      <c r="C87" s="29" t="str">
        <f>C79</f>
        <v>салфетки марлевые, марля</v>
      </c>
      <c r="D87" s="28" t="s">
        <v>33</v>
      </c>
      <c r="E87" s="28">
        <v>1</v>
      </c>
      <c r="F87" s="30">
        <f t="shared" si="12"/>
        <v>0.9752</v>
      </c>
      <c r="G87" s="30">
        <f t="shared" si="13"/>
        <v>0.9752</v>
      </c>
      <c r="H87" s="30"/>
      <c r="I87" s="30"/>
      <c r="J87" s="55">
        <f t="shared" si="10"/>
        <v>0.09752</v>
      </c>
      <c r="K87" s="30"/>
      <c r="L87" s="64"/>
      <c r="N87" s="19">
        <f t="shared" si="11"/>
        <v>1.07272</v>
      </c>
    </row>
    <row r="88" spans="1:14" ht="15">
      <c r="A88" s="91"/>
      <c r="B88" s="88"/>
      <c r="C88" s="29" t="s">
        <v>7</v>
      </c>
      <c r="D88" s="28" t="s">
        <v>9</v>
      </c>
      <c r="E88" s="28">
        <v>0</v>
      </c>
      <c r="F88" s="30">
        <f t="shared" si="12"/>
        <v>0</v>
      </c>
      <c r="G88" s="30">
        <f t="shared" si="13"/>
        <v>0</v>
      </c>
      <c r="H88" s="30"/>
      <c r="I88" s="30"/>
      <c r="J88" s="55">
        <f t="shared" si="10"/>
        <v>0</v>
      </c>
      <c r="K88" s="30"/>
      <c r="L88" s="64"/>
      <c r="N88" s="19">
        <f t="shared" si="11"/>
        <v>0</v>
      </c>
    </row>
    <row r="89" spans="1:14" ht="27" customHeight="1">
      <c r="A89" s="91"/>
      <c r="B89" s="88"/>
      <c r="C89" s="29" t="s">
        <v>29</v>
      </c>
      <c r="D89" s="28" t="s">
        <v>8</v>
      </c>
      <c r="E89" s="28">
        <v>50</v>
      </c>
      <c r="F89" s="30">
        <f t="shared" si="12"/>
        <v>0.0066</v>
      </c>
      <c r="G89" s="30">
        <f t="shared" si="13"/>
        <v>0.33</v>
      </c>
      <c r="H89" s="30"/>
      <c r="I89" s="30"/>
      <c r="J89" s="55">
        <f t="shared" si="10"/>
        <v>0.033</v>
      </c>
      <c r="K89" s="30"/>
      <c r="L89" s="64"/>
      <c r="N89" s="19">
        <f t="shared" si="11"/>
        <v>0.363</v>
      </c>
    </row>
    <row r="90" spans="1:14" ht="25.5" customHeight="1">
      <c r="A90" s="91"/>
      <c r="B90" s="88"/>
      <c r="C90" s="29" t="s">
        <v>30</v>
      </c>
      <c r="D90" s="28" t="s">
        <v>8</v>
      </c>
      <c r="E90" s="28">
        <v>70</v>
      </c>
      <c r="F90" s="30">
        <f t="shared" si="12"/>
        <v>0.0091</v>
      </c>
      <c r="G90" s="30">
        <f t="shared" si="13"/>
        <v>0.637</v>
      </c>
      <c r="H90" s="30"/>
      <c r="I90" s="30"/>
      <c r="J90" s="55">
        <f t="shared" si="10"/>
        <v>0.0637</v>
      </c>
      <c r="K90" s="30"/>
      <c r="L90" s="64"/>
      <c r="N90" s="19">
        <f t="shared" si="11"/>
        <v>0.7007</v>
      </c>
    </row>
    <row r="91" spans="1:14" ht="25.5" customHeight="1" thickBot="1">
      <c r="A91" s="91"/>
      <c r="B91" s="88"/>
      <c r="C91" s="29" t="str">
        <f>C83</f>
        <v>резиновые перчатки нестерильные</v>
      </c>
      <c r="D91" s="28" t="s">
        <v>1</v>
      </c>
      <c r="E91" s="28">
        <v>2</v>
      </c>
      <c r="F91" s="30">
        <f t="shared" si="12"/>
        <v>0.9409</v>
      </c>
      <c r="G91" s="30">
        <f t="shared" si="13"/>
        <v>1.8818</v>
      </c>
      <c r="H91" s="30"/>
      <c r="I91" s="30"/>
      <c r="J91" s="55">
        <f t="shared" si="10"/>
        <v>0.18818000000000001</v>
      </c>
      <c r="K91" s="30"/>
      <c r="L91" s="64"/>
      <c r="N91" s="19">
        <f t="shared" si="11"/>
        <v>2.06998</v>
      </c>
    </row>
    <row r="92" spans="1:14" ht="15.75" thickBot="1">
      <c r="A92" s="92"/>
      <c r="B92" s="89"/>
      <c r="C92" s="32" t="str">
        <f>C84</f>
        <v>шприц 20,0</v>
      </c>
      <c r="D92" s="31" t="s">
        <v>28</v>
      </c>
      <c r="E92" s="31">
        <v>1</v>
      </c>
      <c r="F92" s="33">
        <f t="shared" si="12"/>
        <v>0.26</v>
      </c>
      <c r="G92" s="33">
        <f t="shared" si="13"/>
        <v>0.26</v>
      </c>
      <c r="H92" s="33">
        <f>SUM(G85:G92)</f>
        <v>5.766</v>
      </c>
      <c r="I92" s="44">
        <f>H92</f>
        <v>5.766</v>
      </c>
      <c r="J92" s="58">
        <f t="shared" si="10"/>
        <v>0.026000000000000002</v>
      </c>
      <c r="K92" s="33">
        <f>SUM(J85:J92)</f>
        <v>0.5766</v>
      </c>
      <c r="L92" s="82">
        <f>K92</f>
        <v>0.5766</v>
      </c>
      <c r="M92" s="81">
        <f>I92+L92</f>
        <v>6.3426</v>
      </c>
      <c r="N92" s="19">
        <f t="shared" si="11"/>
        <v>0.28600000000000003</v>
      </c>
    </row>
    <row r="93" spans="1:14" ht="15">
      <c r="A93" s="90" t="s">
        <v>49</v>
      </c>
      <c r="B93" s="87" t="s">
        <v>21</v>
      </c>
      <c r="C93" s="54" t="s">
        <v>63</v>
      </c>
      <c r="D93" s="34" t="s">
        <v>8</v>
      </c>
      <c r="E93" s="34">
        <v>160</v>
      </c>
      <c r="F93" s="35">
        <f t="shared" si="12"/>
        <v>0.0032</v>
      </c>
      <c r="G93" s="35">
        <f t="shared" si="13"/>
        <v>0.512</v>
      </c>
      <c r="H93" s="35"/>
      <c r="I93" s="35"/>
      <c r="J93" s="61">
        <f t="shared" si="10"/>
        <v>0.0512</v>
      </c>
      <c r="K93" s="35"/>
      <c r="L93" s="62"/>
      <c r="N93" s="19">
        <f t="shared" si="11"/>
        <v>0.5632</v>
      </c>
    </row>
    <row r="94" spans="1:14" ht="15">
      <c r="A94" s="91"/>
      <c r="B94" s="88"/>
      <c r="C94" s="29" t="s">
        <v>31</v>
      </c>
      <c r="D94" s="28" t="s">
        <v>8</v>
      </c>
      <c r="E94" s="28">
        <v>10</v>
      </c>
      <c r="F94" s="30">
        <f t="shared" si="12"/>
        <v>0.117</v>
      </c>
      <c r="G94" s="30">
        <f t="shared" si="13"/>
        <v>1.1700000000000002</v>
      </c>
      <c r="H94" s="30"/>
      <c r="I94" s="30"/>
      <c r="J94" s="55">
        <f t="shared" si="10"/>
        <v>0.11700000000000002</v>
      </c>
      <c r="K94" s="30"/>
      <c r="L94" s="64"/>
      <c r="N94" s="19">
        <f t="shared" si="11"/>
        <v>1.2870000000000001</v>
      </c>
    </row>
    <row r="95" spans="1:14" ht="15.75">
      <c r="A95" s="91"/>
      <c r="B95" s="88"/>
      <c r="C95" s="29" t="str">
        <f>C87</f>
        <v>салфетки марлевые, марля</v>
      </c>
      <c r="D95" s="28" t="s">
        <v>33</v>
      </c>
      <c r="E95" s="28">
        <v>1</v>
      </c>
      <c r="F95" s="30">
        <f t="shared" si="12"/>
        <v>0.9752</v>
      </c>
      <c r="G95" s="30">
        <f t="shared" si="13"/>
        <v>0.9752</v>
      </c>
      <c r="H95" s="30"/>
      <c r="I95" s="30"/>
      <c r="J95" s="55">
        <f t="shared" si="10"/>
        <v>0.09752</v>
      </c>
      <c r="K95" s="30"/>
      <c r="L95" s="64"/>
      <c r="N95" s="19">
        <f t="shared" si="11"/>
        <v>1.07272</v>
      </c>
    </row>
    <row r="96" spans="1:14" ht="15">
      <c r="A96" s="91"/>
      <c r="B96" s="88"/>
      <c r="C96" s="29" t="s">
        <v>7</v>
      </c>
      <c r="D96" s="28" t="s">
        <v>9</v>
      </c>
      <c r="E96" s="28">
        <v>0</v>
      </c>
      <c r="F96" s="30">
        <f t="shared" si="12"/>
        <v>0</v>
      </c>
      <c r="G96" s="30">
        <f t="shared" si="13"/>
        <v>0</v>
      </c>
      <c r="H96" s="30"/>
      <c r="I96" s="30"/>
      <c r="J96" s="55">
        <f t="shared" si="10"/>
        <v>0</v>
      </c>
      <c r="K96" s="30"/>
      <c r="L96" s="64"/>
      <c r="N96" s="19">
        <f t="shared" si="11"/>
        <v>0</v>
      </c>
    </row>
    <row r="97" spans="1:14" ht="26.25" customHeight="1">
      <c r="A97" s="91"/>
      <c r="B97" s="88"/>
      <c r="C97" s="29" t="s">
        <v>29</v>
      </c>
      <c r="D97" s="28" t="s">
        <v>8</v>
      </c>
      <c r="E97" s="28">
        <v>50</v>
      </c>
      <c r="F97" s="30">
        <f t="shared" si="12"/>
        <v>0.0066</v>
      </c>
      <c r="G97" s="30">
        <f t="shared" si="13"/>
        <v>0.33</v>
      </c>
      <c r="H97" s="30"/>
      <c r="I97" s="30"/>
      <c r="J97" s="55">
        <f t="shared" si="10"/>
        <v>0.033</v>
      </c>
      <c r="K97" s="30"/>
      <c r="L97" s="64"/>
      <c r="N97" s="19">
        <f t="shared" si="11"/>
        <v>0.363</v>
      </c>
    </row>
    <row r="98" spans="1:14" ht="28.5" customHeight="1">
      <c r="A98" s="91"/>
      <c r="B98" s="88"/>
      <c r="C98" s="29" t="s">
        <v>30</v>
      </c>
      <c r="D98" s="28" t="s">
        <v>8</v>
      </c>
      <c r="E98" s="28">
        <v>70</v>
      </c>
      <c r="F98" s="30">
        <f t="shared" si="12"/>
        <v>0.0091</v>
      </c>
      <c r="G98" s="30">
        <f t="shared" si="13"/>
        <v>0.637</v>
      </c>
      <c r="H98" s="30"/>
      <c r="I98" s="30"/>
      <c r="J98" s="55">
        <f t="shared" si="10"/>
        <v>0.0637</v>
      </c>
      <c r="K98" s="30"/>
      <c r="L98" s="64"/>
      <c r="N98" s="19">
        <f t="shared" si="11"/>
        <v>0.7007</v>
      </c>
    </row>
    <row r="99" spans="1:14" ht="25.5" customHeight="1" thickBot="1">
      <c r="A99" s="91"/>
      <c r="B99" s="88"/>
      <c r="C99" s="29" t="str">
        <f>C91</f>
        <v>резиновые перчатки нестерильные</v>
      </c>
      <c r="D99" s="28" t="s">
        <v>1</v>
      </c>
      <c r="E99" s="28">
        <v>2</v>
      </c>
      <c r="F99" s="30">
        <f t="shared" si="12"/>
        <v>0.9409</v>
      </c>
      <c r="G99" s="30">
        <f t="shared" si="13"/>
        <v>1.8818</v>
      </c>
      <c r="H99" s="30"/>
      <c r="I99" s="30"/>
      <c r="J99" s="55">
        <f t="shared" si="10"/>
        <v>0.18818000000000001</v>
      </c>
      <c r="K99" s="30"/>
      <c r="L99" s="64"/>
      <c r="N99" s="19">
        <f t="shared" si="11"/>
        <v>2.06998</v>
      </c>
    </row>
    <row r="100" spans="1:14" ht="15.75" thickBot="1">
      <c r="A100" s="92"/>
      <c r="B100" s="89"/>
      <c r="C100" s="32" t="str">
        <f>C92</f>
        <v>шприц 20,0</v>
      </c>
      <c r="D100" s="31" t="s">
        <v>28</v>
      </c>
      <c r="E100" s="31">
        <v>1</v>
      </c>
      <c r="F100" s="33">
        <f t="shared" si="12"/>
        <v>0.26</v>
      </c>
      <c r="G100" s="33">
        <f t="shared" si="13"/>
        <v>0.26</v>
      </c>
      <c r="H100" s="33">
        <f>SUM(G93:G100)</f>
        <v>5.766</v>
      </c>
      <c r="I100" s="44">
        <f>H100</f>
        <v>5.766</v>
      </c>
      <c r="J100" s="58">
        <f t="shared" si="10"/>
        <v>0.026000000000000002</v>
      </c>
      <c r="K100" s="33">
        <f>SUM(J93:J100)</f>
        <v>0.5766</v>
      </c>
      <c r="L100" s="82">
        <f>K100</f>
        <v>0.5766</v>
      </c>
      <c r="M100" s="81">
        <f>I100+L100</f>
        <v>6.3426</v>
      </c>
      <c r="N100" s="19">
        <f t="shared" si="11"/>
        <v>0.28600000000000003</v>
      </c>
    </row>
    <row r="101" spans="1:10" ht="25.5">
      <c r="A101" s="17" t="s">
        <v>25</v>
      </c>
      <c r="B101" s="18" t="s">
        <v>26</v>
      </c>
      <c r="C101" s="18"/>
      <c r="D101" s="17"/>
      <c r="E101" s="17"/>
      <c r="J101" s="57">
        <f t="shared" si="10"/>
        <v>0</v>
      </c>
    </row>
    <row r="102" spans="1:10" ht="63.75">
      <c r="A102" s="17" t="s">
        <v>50</v>
      </c>
      <c r="B102" s="18" t="s">
        <v>27</v>
      </c>
      <c r="C102" s="18" t="s">
        <v>32</v>
      </c>
      <c r="D102" s="17"/>
      <c r="E102" s="17"/>
      <c r="I102" s="38">
        <v>0</v>
      </c>
      <c r="J102" s="55">
        <f t="shared" si="10"/>
        <v>0</v>
      </c>
    </row>
    <row r="103" spans="1:10" ht="63.75">
      <c r="A103" s="17" t="s">
        <v>51</v>
      </c>
      <c r="B103" s="18" t="s">
        <v>27</v>
      </c>
      <c r="C103" s="18" t="s">
        <v>32</v>
      </c>
      <c r="D103" s="17"/>
      <c r="E103" s="17"/>
      <c r="I103" s="38">
        <v>0</v>
      </c>
      <c r="J103" s="55">
        <f t="shared" si="10"/>
        <v>0</v>
      </c>
    </row>
  </sheetData>
  <sheetProtection/>
  <mergeCells count="27">
    <mergeCell ref="A33:A40"/>
    <mergeCell ref="B1:J1"/>
    <mergeCell ref="B2:J2"/>
    <mergeCell ref="B3:J3"/>
    <mergeCell ref="B4:J4"/>
    <mergeCell ref="A6:A14"/>
    <mergeCell ref="B6:B14"/>
    <mergeCell ref="B68:B76"/>
    <mergeCell ref="B77:B84"/>
    <mergeCell ref="B50:B58"/>
    <mergeCell ref="B59:B67"/>
    <mergeCell ref="A85:A92"/>
    <mergeCell ref="T5:AB5"/>
    <mergeCell ref="A24:A32"/>
    <mergeCell ref="B24:B32"/>
    <mergeCell ref="A15:A23"/>
    <mergeCell ref="B15:B23"/>
    <mergeCell ref="B85:B92"/>
    <mergeCell ref="A59:A67"/>
    <mergeCell ref="B33:B40"/>
    <mergeCell ref="B49:E49"/>
    <mergeCell ref="B41:B48"/>
    <mergeCell ref="A93:A100"/>
    <mergeCell ref="B93:B100"/>
    <mergeCell ref="A77:A84"/>
    <mergeCell ref="A50:A58"/>
    <mergeCell ref="A68:A76"/>
  </mergeCells>
  <printOptions/>
  <pageMargins left="0.51" right="0.29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B2:J17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4.375" style="2" customWidth="1"/>
    <col min="2" max="2" width="30.25390625" style="2" customWidth="1"/>
    <col min="3" max="3" width="11.625" style="2" customWidth="1"/>
    <col min="4" max="4" width="10.125" style="2" customWidth="1"/>
    <col min="5" max="7" width="9.125" style="2" customWidth="1"/>
    <col min="8" max="8" width="18.00390625" style="2" customWidth="1"/>
    <col min="9" max="16384" width="9.125" style="2" customWidth="1"/>
  </cols>
  <sheetData>
    <row r="2" spans="2:4" ht="25.5">
      <c r="B2" s="22" t="s">
        <v>2</v>
      </c>
      <c r="C2" s="22" t="s">
        <v>3</v>
      </c>
      <c r="D2" s="22"/>
    </row>
    <row r="3" spans="2:4" ht="12.75">
      <c r="B3" s="5">
        <v>3</v>
      </c>
      <c r="C3" s="5">
        <v>4</v>
      </c>
      <c r="D3" s="5"/>
    </row>
    <row r="4" spans="2:10" ht="12.75">
      <c r="B4" s="20" t="s">
        <v>63</v>
      </c>
      <c r="C4" s="21" t="s">
        <v>8</v>
      </c>
      <c r="D4" s="53">
        <v>0.0032</v>
      </c>
      <c r="H4" s="23"/>
      <c r="I4" s="23"/>
      <c r="J4" s="23"/>
    </row>
    <row r="5" spans="2:4" ht="13.5" customHeight="1">
      <c r="B5" s="20" t="s">
        <v>5</v>
      </c>
      <c r="C5" s="24"/>
      <c r="D5" s="16"/>
    </row>
    <row r="6" spans="2:4" ht="12.75">
      <c r="B6" s="47" t="s">
        <v>6</v>
      </c>
      <c r="C6" s="48" t="s">
        <v>8</v>
      </c>
      <c r="D6" s="16">
        <v>0.6546</v>
      </c>
    </row>
    <row r="7" spans="2:6" ht="15.75">
      <c r="B7" s="47" t="s">
        <v>64</v>
      </c>
      <c r="C7" s="48" t="s">
        <v>33</v>
      </c>
      <c r="D7" s="39">
        <v>0.9752</v>
      </c>
      <c r="F7" s="2" t="s">
        <v>65</v>
      </c>
    </row>
    <row r="8" spans="2:5" ht="13.5" customHeight="1">
      <c r="B8" s="20" t="s">
        <v>7</v>
      </c>
      <c r="C8" s="21" t="s">
        <v>9</v>
      </c>
      <c r="D8" s="16">
        <v>0.0213</v>
      </c>
      <c r="E8" s="40" t="s">
        <v>38</v>
      </c>
    </row>
    <row r="9" spans="2:4" ht="25.5">
      <c r="B9" s="20" t="s">
        <v>81</v>
      </c>
      <c r="C9" s="21" t="s">
        <v>8</v>
      </c>
      <c r="D9" s="8">
        <v>0.0066</v>
      </c>
    </row>
    <row r="10" spans="2:4" ht="25.5">
      <c r="B10" s="20" t="s">
        <v>30</v>
      </c>
      <c r="C10" s="21" t="s">
        <v>8</v>
      </c>
      <c r="D10" s="8">
        <v>0.0091</v>
      </c>
    </row>
    <row r="11" spans="2:4" ht="12.75">
      <c r="B11" s="47" t="s">
        <v>34</v>
      </c>
      <c r="C11" s="48" t="s">
        <v>1</v>
      </c>
      <c r="D11" s="16">
        <v>0.9409</v>
      </c>
    </row>
    <row r="12" spans="2:4" ht="17.25" customHeight="1">
      <c r="B12" s="47" t="s">
        <v>15</v>
      </c>
      <c r="C12" s="48" t="s">
        <v>28</v>
      </c>
      <c r="D12" s="16">
        <v>0.26</v>
      </c>
    </row>
    <row r="13" spans="2:4" ht="12.75" customHeight="1">
      <c r="B13" s="11" t="s">
        <v>36</v>
      </c>
      <c r="C13" s="5" t="s">
        <v>8</v>
      </c>
      <c r="D13" s="8">
        <v>0.117</v>
      </c>
    </row>
    <row r="14" spans="2:4" ht="12.75">
      <c r="B14" s="11"/>
      <c r="C14" s="8"/>
      <c r="D14" s="8"/>
    </row>
    <row r="15" spans="2:4" ht="12.75">
      <c r="B15" s="11"/>
      <c r="C15" s="8"/>
      <c r="D15" s="25"/>
    </row>
    <row r="16" spans="2:4" ht="12.75">
      <c r="B16" s="8"/>
      <c r="C16" s="26"/>
      <c r="D16" s="16"/>
    </row>
    <row r="17" spans="3:4" ht="12.75">
      <c r="C17" s="27"/>
      <c r="D17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G40"/>
  <sheetViews>
    <sheetView zoomScalePageLayoutView="0" workbookViewId="0" topLeftCell="A22">
      <selection activeCell="D19" sqref="D19:G23"/>
    </sheetView>
  </sheetViews>
  <sheetFormatPr defaultColWidth="9.00390625" defaultRowHeight="12.75"/>
  <cols>
    <col min="1" max="1" width="6.625" style="71" customWidth="1"/>
    <col min="2" max="2" width="34.625" style="2" customWidth="1"/>
    <col min="3" max="3" width="7.00390625" style="2" customWidth="1"/>
    <col min="4" max="4" width="0.12890625" style="2" customWidth="1"/>
    <col min="5" max="5" width="9.125" style="2" customWidth="1"/>
    <col min="6" max="6" width="9.125" style="15" customWidth="1"/>
    <col min="7" max="16384" width="9.125" style="2" customWidth="1"/>
  </cols>
  <sheetData>
    <row r="1" spans="1:5" ht="15.75">
      <c r="A1" s="68" t="s">
        <v>66</v>
      </c>
      <c r="B1" s="46"/>
      <c r="C1" s="85" t="s">
        <v>69</v>
      </c>
      <c r="D1" s="46"/>
      <c r="E1" s="46"/>
    </row>
    <row r="2" spans="1:5" ht="15.75">
      <c r="A2" s="68"/>
      <c r="B2" s="46"/>
      <c r="C2" s="86" t="s">
        <v>75</v>
      </c>
      <c r="D2" s="46"/>
      <c r="E2" s="46"/>
    </row>
    <row r="3" spans="1:3" ht="15.75">
      <c r="A3" s="69"/>
      <c r="B3" s="3"/>
      <c r="C3" s="52"/>
    </row>
    <row r="4" spans="1:5" ht="15.75">
      <c r="A4" s="68"/>
      <c r="B4" s="46"/>
      <c r="C4" s="52" t="s">
        <v>76</v>
      </c>
      <c r="D4" s="46"/>
      <c r="E4" s="46"/>
    </row>
    <row r="5" spans="1:5" ht="15.75">
      <c r="A5" s="68" t="s">
        <v>67</v>
      </c>
      <c r="B5" s="46"/>
      <c r="C5" s="85" t="s">
        <v>85</v>
      </c>
      <c r="D5" s="46"/>
      <c r="E5" s="46"/>
    </row>
    <row r="6" spans="1:3" ht="12.75">
      <c r="A6" s="70"/>
      <c r="B6" s="4"/>
      <c r="C6" s="4"/>
    </row>
    <row r="7" ht="5.25" customHeight="1"/>
    <row r="8" spans="1:4" ht="14.25" customHeight="1">
      <c r="A8" s="119" t="s">
        <v>86</v>
      </c>
      <c r="B8" s="119"/>
      <c r="C8" s="119"/>
      <c r="D8" s="119"/>
    </row>
    <row r="9" spans="1:4" ht="15.75">
      <c r="A9" s="114" t="s">
        <v>12</v>
      </c>
      <c r="B9" s="114"/>
      <c r="C9" s="114"/>
      <c r="D9" s="114"/>
    </row>
    <row r="10" spans="1:4" ht="15.75">
      <c r="A10" s="114" t="s">
        <v>14</v>
      </c>
      <c r="B10" s="114"/>
      <c r="C10" s="114"/>
      <c r="D10" s="114"/>
    </row>
    <row r="11" spans="1:4" ht="15.75">
      <c r="A11" s="114" t="s">
        <v>87</v>
      </c>
      <c r="B11" s="114"/>
      <c r="C11" s="114"/>
      <c r="D11" s="114"/>
    </row>
    <row r="12" spans="1:3" ht="9" customHeight="1">
      <c r="A12" s="109"/>
      <c r="B12" s="109"/>
      <c r="C12" s="109"/>
    </row>
    <row r="13" spans="1:4" ht="12.75" customHeight="1">
      <c r="A13" s="106" t="s">
        <v>0</v>
      </c>
      <c r="B13" s="103" t="s">
        <v>13</v>
      </c>
      <c r="C13" s="116" t="s">
        <v>17</v>
      </c>
      <c r="D13" s="115"/>
    </row>
    <row r="14" spans="1:4" ht="12.75" customHeight="1">
      <c r="A14" s="107"/>
      <c r="B14" s="104"/>
      <c r="C14" s="117"/>
      <c r="D14" s="115"/>
    </row>
    <row r="15" spans="1:4" ht="27" customHeight="1">
      <c r="A15" s="107"/>
      <c r="B15" s="104"/>
      <c r="C15" s="117"/>
      <c r="D15" s="115"/>
    </row>
    <row r="16" spans="1:4" ht="28.5" customHeight="1">
      <c r="A16" s="108"/>
      <c r="B16" s="105"/>
      <c r="C16" s="118"/>
      <c r="D16" s="115"/>
    </row>
    <row r="17" spans="1:7" ht="12.75">
      <c r="A17" s="72">
        <v>1</v>
      </c>
      <c r="B17" s="5">
        <v>2</v>
      </c>
      <c r="C17" s="6">
        <v>3</v>
      </c>
      <c r="D17" s="7"/>
      <c r="G17" s="1"/>
    </row>
    <row r="18" spans="1:4" ht="19.5" customHeight="1">
      <c r="A18" s="78" t="s">
        <v>10</v>
      </c>
      <c r="B18" s="112" t="s">
        <v>11</v>
      </c>
      <c r="C18" s="113"/>
      <c r="D18" s="10"/>
    </row>
    <row r="19" spans="1:6" ht="15" customHeight="1">
      <c r="A19" s="73" t="s">
        <v>39</v>
      </c>
      <c r="B19" s="13" t="s">
        <v>52</v>
      </c>
      <c r="C19" s="42">
        <v>15.1</v>
      </c>
      <c r="D19" s="1"/>
      <c r="F19" s="1"/>
    </row>
    <row r="20" spans="1:6" ht="26.25" customHeight="1">
      <c r="A20" s="73" t="s">
        <v>40</v>
      </c>
      <c r="B20" s="14" t="s">
        <v>53</v>
      </c>
      <c r="C20" s="42">
        <v>21.25</v>
      </c>
      <c r="D20" s="1"/>
      <c r="F20" s="1"/>
    </row>
    <row r="21" spans="1:6" ht="27" customHeight="1">
      <c r="A21" s="74" t="s">
        <v>41</v>
      </c>
      <c r="B21" s="41" t="s">
        <v>54</v>
      </c>
      <c r="C21" s="42">
        <v>24.95</v>
      </c>
      <c r="D21" s="1"/>
      <c r="F21" s="1"/>
    </row>
    <row r="22" spans="1:6" ht="36.75" customHeight="1">
      <c r="A22" s="74" t="s">
        <v>61</v>
      </c>
      <c r="B22" s="14" t="s">
        <v>57</v>
      </c>
      <c r="C22" s="42">
        <v>29.7</v>
      </c>
      <c r="D22" s="1"/>
      <c r="F22" s="1"/>
    </row>
    <row r="23" spans="1:6" ht="40.5" customHeight="1">
      <c r="A23" s="74" t="s">
        <v>62</v>
      </c>
      <c r="B23" s="14" t="s">
        <v>58</v>
      </c>
      <c r="C23" s="42">
        <v>47.4</v>
      </c>
      <c r="D23" s="1"/>
      <c r="F23" s="1"/>
    </row>
    <row r="24" spans="1:6" ht="15" customHeight="1">
      <c r="A24" s="79" t="s">
        <v>22</v>
      </c>
      <c r="B24" s="110" t="s">
        <v>23</v>
      </c>
      <c r="C24" s="111"/>
      <c r="D24" s="1"/>
      <c r="F24" s="1"/>
    </row>
    <row r="25" spans="1:6" ht="15" customHeight="1">
      <c r="A25" s="74" t="s">
        <v>44</v>
      </c>
      <c r="B25" s="14" t="s">
        <v>52</v>
      </c>
      <c r="C25" s="42">
        <v>23.9</v>
      </c>
      <c r="D25" s="1"/>
      <c r="F25" s="1"/>
    </row>
    <row r="26" spans="1:6" ht="27.75" customHeight="1">
      <c r="A26" s="74" t="s">
        <v>45</v>
      </c>
      <c r="B26" s="14" t="s">
        <v>53</v>
      </c>
      <c r="C26" s="42">
        <v>23.9</v>
      </c>
      <c r="D26" s="1"/>
      <c r="F26" s="1"/>
    </row>
    <row r="27" spans="1:6" ht="27.75" customHeight="1">
      <c r="A27" s="74" t="s">
        <v>46</v>
      </c>
      <c r="B27" s="14" t="s">
        <v>55</v>
      </c>
      <c r="C27" s="42">
        <v>33.85</v>
      </c>
      <c r="D27" s="1"/>
      <c r="F27" s="1"/>
    </row>
    <row r="28" spans="1:6" ht="29.25" customHeight="1">
      <c r="A28" s="74" t="s">
        <v>47</v>
      </c>
      <c r="B28" s="14" t="s">
        <v>59</v>
      </c>
      <c r="C28" s="42">
        <v>20.85</v>
      </c>
      <c r="D28" s="1"/>
      <c r="F28" s="1"/>
    </row>
    <row r="29" spans="1:6" ht="39.75" customHeight="1">
      <c r="A29" s="74" t="s">
        <v>48</v>
      </c>
      <c r="B29" s="14" t="s">
        <v>57</v>
      </c>
      <c r="C29" s="42">
        <v>42.95</v>
      </c>
      <c r="D29" s="1"/>
      <c r="F29" s="1"/>
    </row>
    <row r="30" spans="1:6" ht="40.5" customHeight="1">
      <c r="A30" s="74" t="s">
        <v>49</v>
      </c>
      <c r="B30" s="14" t="s">
        <v>58</v>
      </c>
      <c r="C30" s="42">
        <v>69.55</v>
      </c>
      <c r="D30" s="1"/>
      <c r="F30" s="1"/>
    </row>
    <row r="31" spans="1:6" ht="15" customHeight="1">
      <c r="A31" s="75" t="s">
        <v>25</v>
      </c>
      <c r="B31" s="67" t="s">
        <v>26</v>
      </c>
      <c r="C31" s="42"/>
      <c r="D31" s="1"/>
      <c r="F31" s="1"/>
    </row>
    <row r="32" spans="1:6" ht="51.75" customHeight="1">
      <c r="A32" s="76" t="s">
        <v>50</v>
      </c>
      <c r="B32" s="12" t="s">
        <v>60</v>
      </c>
      <c r="C32" s="42">
        <v>6.23</v>
      </c>
      <c r="D32" s="1"/>
      <c r="F32" s="1"/>
    </row>
    <row r="33" spans="1:6" ht="37.5" customHeight="1">
      <c r="A33" s="76" t="s">
        <v>51</v>
      </c>
      <c r="B33" s="12" t="s">
        <v>56</v>
      </c>
      <c r="C33" s="42">
        <v>6.23</v>
      </c>
      <c r="D33" s="1"/>
      <c r="F33" s="1"/>
    </row>
    <row r="34" spans="1:6" ht="18.75" customHeight="1">
      <c r="A34" s="77"/>
      <c r="B34" s="50"/>
      <c r="C34" s="51"/>
      <c r="D34" s="1"/>
      <c r="F34" s="1"/>
    </row>
    <row r="35" spans="1:4" ht="14.25" customHeight="1">
      <c r="A35" s="102" t="s">
        <v>70</v>
      </c>
      <c r="B35" s="102"/>
      <c r="C35" s="102"/>
      <c r="D35" s="102"/>
    </row>
    <row r="36" ht="7.5" customHeight="1"/>
    <row r="37" ht="6" customHeight="1"/>
    <row r="38" ht="8.25" customHeight="1"/>
    <row r="40" ht="12.75">
      <c r="C40" s="43">
        <f>SUM(C19:C33)</f>
        <v>365.86000000000007</v>
      </c>
    </row>
  </sheetData>
  <sheetProtection/>
  <mergeCells count="12">
    <mergeCell ref="A8:D8"/>
    <mergeCell ref="A10:D10"/>
    <mergeCell ref="B24:C24"/>
    <mergeCell ref="B18:C18"/>
    <mergeCell ref="A11:D11"/>
    <mergeCell ref="A9:D9"/>
    <mergeCell ref="D13:D16"/>
    <mergeCell ref="C13:C16"/>
    <mergeCell ref="A35:D35"/>
    <mergeCell ref="B13:B16"/>
    <mergeCell ref="A13:A16"/>
    <mergeCell ref="A12:C12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G40"/>
  <sheetViews>
    <sheetView zoomScalePageLayoutView="0" workbookViewId="0" topLeftCell="A40">
      <selection activeCell="D19" sqref="D19:G21"/>
    </sheetView>
  </sheetViews>
  <sheetFormatPr defaultColWidth="9.00390625" defaultRowHeight="12.75"/>
  <cols>
    <col min="1" max="1" width="6.625" style="71" customWidth="1"/>
    <col min="2" max="2" width="34.625" style="2" customWidth="1"/>
    <col min="3" max="3" width="7.00390625" style="2" customWidth="1"/>
    <col min="4" max="4" width="0.12890625" style="2" customWidth="1"/>
    <col min="5" max="5" width="9.125" style="2" customWidth="1"/>
    <col min="6" max="6" width="9.125" style="15" customWidth="1"/>
    <col min="7" max="16384" width="9.125" style="2" customWidth="1"/>
  </cols>
  <sheetData>
    <row r="1" spans="1:5" ht="15.75">
      <c r="A1" s="68" t="s">
        <v>66</v>
      </c>
      <c r="B1" s="46"/>
      <c r="C1" s="85" t="s">
        <v>69</v>
      </c>
      <c r="D1" s="46"/>
      <c r="E1" s="46"/>
    </row>
    <row r="2" spans="1:5" ht="15.75">
      <c r="A2" s="68"/>
      <c r="B2" s="46"/>
      <c r="C2" s="86" t="s">
        <v>75</v>
      </c>
      <c r="D2" s="46"/>
      <c r="E2" s="46"/>
    </row>
    <row r="3" spans="1:3" ht="15.75">
      <c r="A3" s="69"/>
      <c r="B3" s="3"/>
      <c r="C3" s="52"/>
    </row>
    <row r="4" spans="1:5" ht="15.75">
      <c r="A4" s="68"/>
      <c r="B4" s="46"/>
      <c r="C4" s="52" t="s">
        <v>76</v>
      </c>
      <c r="D4" s="46"/>
      <c r="E4" s="46"/>
    </row>
    <row r="5" spans="1:5" ht="15.75">
      <c r="A5" s="68" t="s">
        <v>67</v>
      </c>
      <c r="B5" s="46"/>
      <c r="C5" s="85" t="s">
        <v>85</v>
      </c>
      <c r="D5" s="46"/>
      <c r="E5" s="46"/>
    </row>
    <row r="6" spans="1:3" ht="12.75">
      <c r="A6" s="70"/>
      <c r="B6" s="4"/>
      <c r="C6" s="4"/>
    </row>
    <row r="7" ht="5.25" customHeight="1"/>
    <row r="8" spans="1:4" ht="14.25" customHeight="1">
      <c r="A8" s="119" t="s">
        <v>88</v>
      </c>
      <c r="B8" s="119"/>
      <c r="C8" s="119"/>
      <c r="D8" s="119"/>
    </row>
    <row r="9" spans="1:4" ht="15.75">
      <c r="A9" s="114" t="s">
        <v>12</v>
      </c>
      <c r="B9" s="114"/>
      <c r="C9" s="114"/>
      <c r="D9" s="114"/>
    </row>
    <row r="10" spans="1:4" ht="15.75">
      <c r="A10" s="114" t="s">
        <v>16</v>
      </c>
      <c r="B10" s="114"/>
      <c r="C10" s="114"/>
      <c r="D10" s="114"/>
    </row>
    <row r="11" spans="1:4" ht="15.75">
      <c r="A11" s="114" t="s">
        <v>87</v>
      </c>
      <c r="B11" s="114"/>
      <c r="C11" s="114"/>
      <c r="D11" s="114"/>
    </row>
    <row r="12" spans="1:3" ht="9" customHeight="1">
      <c r="A12" s="109"/>
      <c r="B12" s="109"/>
      <c r="C12" s="109"/>
    </row>
    <row r="13" spans="1:4" ht="12.75" customHeight="1">
      <c r="A13" s="106" t="s">
        <v>0</v>
      </c>
      <c r="B13" s="103" t="s">
        <v>13</v>
      </c>
      <c r="C13" s="116" t="s">
        <v>17</v>
      </c>
      <c r="D13" s="115"/>
    </row>
    <row r="14" spans="1:4" ht="12.75" customHeight="1">
      <c r="A14" s="107"/>
      <c r="B14" s="104"/>
      <c r="C14" s="117"/>
      <c r="D14" s="115"/>
    </row>
    <row r="15" spans="1:4" ht="27" customHeight="1">
      <c r="A15" s="107"/>
      <c r="B15" s="104"/>
      <c r="C15" s="117"/>
      <c r="D15" s="115"/>
    </row>
    <row r="16" spans="1:4" ht="28.5" customHeight="1">
      <c r="A16" s="108"/>
      <c r="B16" s="105"/>
      <c r="C16" s="118"/>
      <c r="D16" s="115"/>
    </row>
    <row r="17" spans="1:7" ht="12.75">
      <c r="A17" s="72">
        <v>1</v>
      </c>
      <c r="B17" s="5">
        <v>2</v>
      </c>
      <c r="C17" s="6">
        <v>3</v>
      </c>
      <c r="D17" s="7"/>
      <c r="G17" s="1"/>
    </row>
    <row r="18" spans="1:4" ht="19.5" customHeight="1">
      <c r="A18" s="78" t="s">
        <v>10</v>
      </c>
      <c r="B18" s="112" t="s">
        <v>11</v>
      </c>
      <c r="C18" s="113"/>
      <c r="D18" s="10"/>
    </row>
    <row r="19" spans="1:6" ht="15" customHeight="1">
      <c r="A19" s="73" t="s">
        <v>39</v>
      </c>
      <c r="B19" s="13" t="s">
        <v>52</v>
      </c>
      <c r="C19" s="42">
        <v>23.6</v>
      </c>
      <c r="D19" s="1"/>
      <c r="F19" s="1"/>
    </row>
    <row r="20" spans="1:6" ht="26.25" customHeight="1">
      <c r="A20" s="73" t="s">
        <v>40</v>
      </c>
      <c r="B20" s="14" t="s">
        <v>53</v>
      </c>
      <c r="C20" s="42">
        <v>33.35</v>
      </c>
      <c r="D20" s="1"/>
      <c r="F20" s="1"/>
    </row>
    <row r="21" spans="1:6" ht="27" customHeight="1">
      <c r="A21" s="74" t="s">
        <v>41</v>
      </c>
      <c r="B21" s="41" t="s">
        <v>54</v>
      </c>
      <c r="C21" s="42">
        <v>43.25</v>
      </c>
      <c r="D21" s="1"/>
      <c r="F21" s="1"/>
    </row>
    <row r="22" spans="1:6" ht="36.75" customHeight="1">
      <c r="A22" s="74" t="s">
        <v>61</v>
      </c>
      <c r="B22" s="14" t="s">
        <v>57</v>
      </c>
      <c r="C22" s="42">
        <v>43.25</v>
      </c>
      <c r="D22" s="1"/>
      <c r="F22" s="1"/>
    </row>
    <row r="23" spans="1:6" ht="40.5" customHeight="1">
      <c r="A23" s="74" t="s">
        <v>62</v>
      </c>
      <c r="B23" s="14" t="s">
        <v>58</v>
      </c>
      <c r="C23" s="42">
        <v>69.75</v>
      </c>
      <c r="D23" s="1"/>
      <c r="F23" s="1"/>
    </row>
    <row r="24" spans="1:6" ht="15" customHeight="1">
      <c r="A24" s="79" t="s">
        <v>22</v>
      </c>
      <c r="B24" s="110" t="s">
        <v>23</v>
      </c>
      <c r="C24" s="111"/>
      <c r="D24" s="1"/>
      <c r="F24" s="1"/>
    </row>
    <row r="25" spans="1:6" ht="15" customHeight="1">
      <c r="A25" s="74" t="s">
        <v>44</v>
      </c>
      <c r="B25" s="14" t="s">
        <v>52</v>
      </c>
      <c r="C25" s="42">
        <v>43.2</v>
      </c>
      <c r="D25" s="1"/>
      <c r="F25" s="1"/>
    </row>
    <row r="26" spans="1:6" ht="27" customHeight="1">
      <c r="A26" s="74" t="s">
        <v>45</v>
      </c>
      <c r="B26" s="14" t="s">
        <v>53</v>
      </c>
      <c r="C26" s="42">
        <v>43.2</v>
      </c>
      <c r="D26" s="1"/>
      <c r="F26" s="1"/>
    </row>
    <row r="27" spans="1:6" ht="27.75" customHeight="1">
      <c r="A27" s="74" t="s">
        <v>46</v>
      </c>
      <c r="B27" s="14" t="s">
        <v>55</v>
      </c>
      <c r="C27" s="42">
        <v>53.05</v>
      </c>
      <c r="D27" s="1"/>
      <c r="F27" s="1"/>
    </row>
    <row r="28" spans="1:6" ht="29.25" customHeight="1">
      <c r="A28" s="74" t="s">
        <v>47</v>
      </c>
      <c r="B28" s="14" t="s">
        <v>59</v>
      </c>
      <c r="C28" s="42">
        <v>30.25</v>
      </c>
      <c r="D28" s="1"/>
      <c r="F28" s="1"/>
    </row>
    <row r="29" spans="1:6" ht="38.25" customHeight="1">
      <c r="A29" s="74" t="s">
        <v>48</v>
      </c>
      <c r="B29" s="14" t="s">
        <v>57</v>
      </c>
      <c r="C29" s="42">
        <v>63</v>
      </c>
      <c r="D29" s="1"/>
      <c r="F29" s="1"/>
    </row>
    <row r="30" spans="1:6" ht="40.5" customHeight="1">
      <c r="A30" s="74" t="s">
        <v>49</v>
      </c>
      <c r="B30" s="14" t="s">
        <v>58</v>
      </c>
      <c r="C30" s="42">
        <v>102.2</v>
      </c>
      <c r="D30" s="1"/>
      <c r="F30" s="1"/>
    </row>
    <row r="31" spans="1:6" ht="15" customHeight="1">
      <c r="A31" s="75" t="s">
        <v>25</v>
      </c>
      <c r="B31" s="67" t="s">
        <v>26</v>
      </c>
      <c r="C31" s="42"/>
      <c r="D31" s="1"/>
      <c r="F31" s="1"/>
    </row>
    <row r="32" spans="1:6" ht="51.75" customHeight="1">
      <c r="A32" s="76" t="s">
        <v>50</v>
      </c>
      <c r="B32" s="12" t="s">
        <v>60</v>
      </c>
      <c r="C32" s="42">
        <v>11.03</v>
      </c>
      <c r="D32" s="1"/>
      <c r="F32" s="1"/>
    </row>
    <row r="33" spans="1:6" ht="37.5" customHeight="1">
      <c r="A33" s="76" t="s">
        <v>51</v>
      </c>
      <c r="B33" s="12" t="s">
        <v>56</v>
      </c>
      <c r="C33" s="42">
        <v>11.03</v>
      </c>
      <c r="D33" s="1"/>
      <c r="F33" s="1"/>
    </row>
    <row r="34" spans="1:6" ht="18.75" customHeight="1">
      <c r="A34" s="77"/>
      <c r="B34" s="50"/>
      <c r="C34" s="51"/>
      <c r="D34" s="1"/>
      <c r="F34" s="1"/>
    </row>
    <row r="35" spans="1:4" ht="14.25" customHeight="1">
      <c r="A35" s="102" t="s">
        <v>71</v>
      </c>
      <c r="B35" s="102"/>
      <c r="C35" s="102"/>
      <c r="D35" s="102"/>
    </row>
    <row r="36" ht="7.5" customHeight="1"/>
    <row r="37" ht="6" customHeight="1"/>
    <row r="38" ht="8.25" customHeight="1"/>
    <row r="40" ht="12.75">
      <c r="C40" s="80"/>
    </row>
  </sheetData>
  <sheetProtection/>
  <mergeCells count="12">
    <mergeCell ref="A8:D8"/>
    <mergeCell ref="A9:D9"/>
    <mergeCell ref="A10:D10"/>
    <mergeCell ref="A11:D11"/>
    <mergeCell ref="A12:C12"/>
    <mergeCell ref="A13:A16"/>
    <mergeCell ref="B24:C24"/>
    <mergeCell ref="B13:B16"/>
    <mergeCell ref="B18:C18"/>
    <mergeCell ref="D13:D16"/>
    <mergeCell ref="C13:C16"/>
    <mergeCell ref="A35:D3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G41"/>
  <sheetViews>
    <sheetView zoomScalePageLayoutView="0" workbookViewId="0" topLeftCell="A25">
      <selection activeCell="D19" sqref="D19:G20"/>
    </sheetView>
  </sheetViews>
  <sheetFormatPr defaultColWidth="9.00390625" defaultRowHeight="12.75"/>
  <cols>
    <col min="1" max="1" width="6.625" style="71" customWidth="1"/>
    <col min="2" max="2" width="34.625" style="2" customWidth="1"/>
    <col min="3" max="3" width="7.00390625" style="2" customWidth="1"/>
    <col min="4" max="4" width="0.12890625" style="2" customWidth="1"/>
    <col min="5" max="5" width="9.125" style="2" customWidth="1"/>
    <col min="6" max="6" width="9.125" style="15" customWidth="1"/>
    <col min="7" max="16384" width="9.125" style="2" customWidth="1"/>
  </cols>
  <sheetData>
    <row r="1" spans="1:5" ht="15.75">
      <c r="A1" s="68" t="s">
        <v>66</v>
      </c>
      <c r="B1" s="46"/>
      <c r="C1" s="85" t="s">
        <v>69</v>
      </c>
      <c r="D1" s="46"/>
      <c r="E1" s="46"/>
    </row>
    <row r="2" spans="1:5" ht="15.75">
      <c r="A2" s="68"/>
      <c r="B2" s="46"/>
      <c r="C2" s="86" t="s">
        <v>75</v>
      </c>
      <c r="D2" s="46"/>
      <c r="E2" s="46"/>
    </row>
    <row r="3" spans="1:3" ht="15.75">
      <c r="A3" s="69"/>
      <c r="B3" s="3"/>
      <c r="C3" s="52"/>
    </row>
    <row r="4" spans="1:5" ht="15.75">
      <c r="A4" s="68"/>
      <c r="B4" s="46"/>
      <c r="C4" s="52" t="s">
        <v>76</v>
      </c>
      <c r="D4" s="46"/>
      <c r="E4" s="46"/>
    </row>
    <row r="5" spans="1:5" ht="15.75">
      <c r="A5" s="68" t="s">
        <v>67</v>
      </c>
      <c r="B5" s="46"/>
      <c r="C5" s="85" t="s">
        <v>85</v>
      </c>
      <c r="D5" s="46"/>
      <c r="E5" s="46"/>
    </row>
    <row r="6" spans="1:3" ht="12.75">
      <c r="A6" s="70"/>
      <c r="B6" s="4"/>
      <c r="C6" s="4"/>
    </row>
    <row r="7" ht="5.25" customHeight="1"/>
    <row r="8" spans="1:4" ht="14.25" customHeight="1">
      <c r="A8" s="119" t="s">
        <v>89</v>
      </c>
      <c r="B8" s="119"/>
      <c r="C8" s="119"/>
      <c r="D8" s="119"/>
    </row>
    <row r="9" spans="1:4" ht="15.75">
      <c r="A9" s="114" t="s">
        <v>12</v>
      </c>
      <c r="B9" s="114"/>
      <c r="C9" s="114"/>
      <c r="D9" s="114"/>
    </row>
    <row r="10" spans="1:4" ht="27.75" customHeight="1">
      <c r="A10" s="120" t="s">
        <v>73</v>
      </c>
      <c r="B10" s="120"/>
      <c r="C10" s="120"/>
      <c r="D10" s="120"/>
    </row>
    <row r="11" spans="1:4" ht="15.75">
      <c r="A11" s="114" t="s">
        <v>87</v>
      </c>
      <c r="B11" s="114"/>
      <c r="C11" s="114"/>
      <c r="D11" s="114"/>
    </row>
    <row r="12" spans="1:3" ht="9" customHeight="1">
      <c r="A12" s="109"/>
      <c r="B12" s="109"/>
      <c r="C12" s="109"/>
    </row>
    <row r="13" spans="1:4" ht="12.75" customHeight="1">
      <c r="A13" s="106" t="s">
        <v>0</v>
      </c>
      <c r="B13" s="103" t="s">
        <v>13</v>
      </c>
      <c r="C13" s="116" t="s">
        <v>17</v>
      </c>
      <c r="D13" s="115"/>
    </row>
    <row r="14" spans="1:4" ht="12.75" customHeight="1">
      <c r="A14" s="107"/>
      <c r="B14" s="104"/>
      <c r="C14" s="117"/>
      <c r="D14" s="115"/>
    </row>
    <row r="15" spans="1:4" ht="27" customHeight="1">
      <c r="A15" s="107"/>
      <c r="B15" s="104"/>
      <c r="C15" s="117"/>
      <c r="D15" s="115"/>
    </row>
    <row r="16" spans="1:4" ht="28.5" customHeight="1">
      <c r="A16" s="108"/>
      <c r="B16" s="105"/>
      <c r="C16" s="118"/>
      <c r="D16" s="115"/>
    </row>
    <row r="17" spans="1:7" ht="12.75">
      <c r="A17" s="72">
        <v>1</v>
      </c>
      <c r="B17" s="5">
        <v>2</v>
      </c>
      <c r="C17" s="6">
        <v>3</v>
      </c>
      <c r="D17" s="7"/>
      <c r="G17" s="1"/>
    </row>
    <row r="18" spans="1:4" ht="19.5" customHeight="1">
      <c r="A18" s="78" t="s">
        <v>10</v>
      </c>
      <c r="B18" s="112" t="s">
        <v>11</v>
      </c>
      <c r="C18" s="113"/>
      <c r="D18" s="10"/>
    </row>
    <row r="19" spans="1:6" ht="15" customHeight="1">
      <c r="A19" s="73" t="s">
        <v>39</v>
      </c>
      <c r="B19" s="13" t="s">
        <v>52</v>
      </c>
      <c r="C19" s="42">
        <v>17.1</v>
      </c>
      <c r="D19" s="1"/>
      <c r="F19" s="1"/>
    </row>
    <row r="20" spans="1:6" ht="26.25" customHeight="1">
      <c r="A20" s="73" t="s">
        <v>40</v>
      </c>
      <c r="B20" s="14" t="s">
        <v>53</v>
      </c>
      <c r="C20" s="42">
        <v>24.1</v>
      </c>
      <c r="D20" s="1"/>
      <c r="F20" s="1"/>
    </row>
    <row r="21" spans="1:6" ht="27" customHeight="1">
      <c r="A21" s="74" t="s">
        <v>41</v>
      </c>
      <c r="B21" s="41" t="s">
        <v>54</v>
      </c>
      <c r="C21" s="42">
        <v>29.15</v>
      </c>
      <c r="D21" s="1"/>
      <c r="F21" s="1"/>
    </row>
    <row r="22" spans="1:6" ht="25.5" customHeight="1">
      <c r="A22" s="74" t="s">
        <v>61</v>
      </c>
      <c r="B22" s="14" t="s">
        <v>57</v>
      </c>
      <c r="C22" s="42">
        <v>34.98</v>
      </c>
      <c r="D22" s="1"/>
      <c r="F22" s="1"/>
    </row>
    <row r="23" spans="1:6" ht="40.5" customHeight="1">
      <c r="A23" s="74" t="s">
        <v>62</v>
      </c>
      <c r="B23" s="14" t="s">
        <v>58</v>
      </c>
      <c r="C23" s="42">
        <v>56.36</v>
      </c>
      <c r="D23" s="1"/>
      <c r="F23" s="1"/>
    </row>
    <row r="24" spans="1:6" ht="15" customHeight="1">
      <c r="A24" s="79" t="s">
        <v>22</v>
      </c>
      <c r="B24" s="110" t="s">
        <v>23</v>
      </c>
      <c r="C24" s="111"/>
      <c r="D24" s="1"/>
      <c r="F24" s="1"/>
    </row>
    <row r="25" spans="1:6" ht="15" customHeight="1">
      <c r="A25" s="74" t="s">
        <v>44</v>
      </c>
      <c r="B25" s="14" t="s">
        <v>52</v>
      </c>
      <c r="C25" s="42">
        <v>27.08</v>
      </c>
      <c r="D25" s="1"/>
      <c r="F25" s="1"/>
    </row>
    <row r="26" spans="1:6" ht="25.5" customHeight="1">
      <c r="A26" s="74" t="s">
        <v>45</v>
      </c>
      <c r="B26" s="14" t="s">
        <v>53</v>
      </c>
      <c r="C26" s="42">
        <v>27.08</v>
      </c>
      <c r="D26" s="1"/>
      <c r="F26" s="1"/>
    </row>
    <row r="27" spans="1:6" ht="24.75" customHeight="1">
      <c r="A27" s="74" t="s">
        <v>46</v>
      </c>
      <c r="B27" s="14" t="s">
        <v>55</v>
      </c>
      <c r="C27" s="42">
        <v>38.36</v>
      </c>
      <c r="D27" s="1"/>
      <c r="F27" s="1"/>
    </row>
    <row r="28" spans="1:6" ht="29.25" customHeight="1">
      <c r="A28" s="74" t="s">
        <v>47</v>
      </c>
      <c r="B28" s="14" t="s">
        <v>59</v>
      </c>
      <c r="C28" s="42">
        <v>24.88</v>
      </c>
      <c r="D28" s="1"/>
      <c r="F28" s="1"/>
    </row>
    <row r="29" spans="1:6" ht="38.25" customHeight="1">
      <c r="A29" s="74" t="s">
        <v>48</v>
      </c>
      <c r="B29" s="14" t="s">
        <v>57</v>
      </c>
      <c r="C29" s="42">
        <v>51.19</v>
      </c>
      <c r="D29" s="1"/>
      <c r="F29" s="1"/>
    </row>
    <row r="30" spans="1:6" ht="45.75" customHeight="1">
      <c r="A30" s="74" t="s">
        <v>49</v>
      </c>
      <c r="B30" s="14" t="s">
        <v>58</v>
      </c>
      <c r="C30" s="42">
        <v>81.64</v>
      </c>
      <c r="D30" s="1"/>
      <c r="F30" s="1"/>
    </row>
    <row r="31" spans="1:6" ht="15" customHeight="1">
      <c r="A31" s="75" t="s">
        <v>25</v>
      </c>
      <c r="B31" s="67" t="s">
        <v>26</v>
      </c>
      <c r="C31" s="42"/>
      <c r="D31" s="1"/>
      <c r="F31" s="1"/>
    </row>
    <row r="32" spans="1:6" ht="51.75" customHeight="1">
      <c r="A32" s="76" t="s">
        <v>50</v>
      </c>
      <c r="B32" s="12" t="s">
        <v>60</v>
      </c>
      <c r="C32" s="42">
        <v>8.03</v>
      </c>
      <c r="D32" s="1"/>
      <c r="F32" s="1"/>
    </row>
    <row r="33" spans="1:6" ht="37.5" customHeight="1">
      <c r="A33" s="76" t="s">
        <v>51</v>
      </c>
      <c r="B33" s="12" t="s">
        <v>56</v>
      </c>
      <c r="C33" s="42">
        <v>8.03</v>
      </c>
      <c r="D33" s="1"/>
      <c r="F33" s="1"/>
    </row>
    <row r="34" spans="1:6" ht="6.75" customHeight="1">
      <c r="A34" s="77"/>
      <c r="B34" s="50"/>
      <c r="C34" s="51"/>
      <c r="D34" s="1"/>
      <c r="F34" s="1"/>
    </row>
    <row r="35" spans="1:4" ht="14.25" customHeight="1">
      <c r="A35" s="102" t="s">
        <v>72</v>
      </c>
      <c r="B35" s="102"/>
      <c r="C35" s="102"/>
      <c r="D35" s="102"/>
    </row>
    <row r="36" ht="7.5" customHeight="1"/>
    <row r="37" ht="6" customHeight="1"/>
    <row r="38" ht="8.25" customHeight="1"/>
    <row r="40" ht="12.75">
      <c r="C40" s="80"/>
    </row>
    <row r="41" ht="12.75">
      <c r="C41" s="15"/>
    </row>
  </sheetData>
  <sheetProtection/>
  <mergeCells count="12">
    <mergeCell ref="A8:D8"/>
    <mergeCell ref="A9:D9"/>
    <mergeCell ref="A10:D10"/>
    <mergeCell ref="A11:D11"/>
    <mergeCell ref="A12:C12"/>
    <mergeCell ref="A13:A16"/>
    <mergeCell ref="B24:C24"/>
    <mergeCell ref="B13:B16"/>
    <mergeCell ref="B18:C18"/>
    <mergeCell ref="D13:D16"/>
    <mergeCell ref="C13:C16"/>
    <mergeCell ref="A35:D3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G40"/>
  <sheetViews>
    <sheetView tabSelected="1" zoomScalePageLayoutView="0" workbookViewId="0" topLeftCell="A28">
      <selection activeCell="G17" sqref="G17"/>
    </sheetView>
  </sheetViews>
  <sheetFormatPr defaultColWidth="9.00390625" defaultRowHeight="12.75"/>
  <cols>
    <col min="1" max="1" width="6.625" style="71" customWidth="1"/>
    <col min="2" max="2" width="34.625" style="2" customWidth="1"/>
    <col min="3" max="3" width="7.00390625" style="2" customWidth="1"/>
    <col min="4" max="4" width="0.12890625" style="2" customWidth="1"/>
    <col min="5" max="5" width="9.125" style="2" customWidth="1"/>
    <col min="6" max="6" width="9.125" style="15" customWidth="1"/>
    <col min="7" max="16384" width="9.125" style="2" customWidth="1"/>
  </cols>
  <sheetData>
    <row r="1" spans="1:5" ht="15.75">
      <c r="A1" s="68" t="s">
        <v>66</v>
      </c>
      <c r="B1" s="46"/>
      <c r="C1" s="85" t="s">
        <v>69</v>
      </c>
      <c r="D1" s="46"/>
      <c r="E1" s="46"/>
    </row>
    <row r="2" spans="1:5" ht="15.75">
      <c r="A2" s="68"/>
      <c r="B2" s="46"/>
      <c r="C2" s="86" t="s">
        <v>75</v>
      </c>
      <c r="D2" s="46"/>
      <c r="E2" s="46"/>
    </row>
    <row r="3" spans="1:5" ht="15.75">
      <c r="A3" s="68"/>
      <c r="B3" s="46"/>
      <c r="C3" s="52" t="s">
        <v>76</v>
      </c>
      <c r="D3" s="46"/>
      <c r="E3" s="46"/>
    </row>
    <row r="4" spans="1:5" ht="15.75">
      <c r="A4" s="68" t="s">
        <v>67</v>
      </c>
      <c r="B4" s="46"/>
      <c r="C4" s="85" t="s">
        <v>85</v>
      </c>
      <c r="D4" s="46"/>
      <c r="E4" s="46"/>
    </row>
    <row r="5" spans="1:3" ht="12.75">
      <c r="A5" s="70"/>
      <c r="B5" s="4"/>
      <c r="C5" s="4"/>
    </row>
    <row r="6" ht="5.25" customHeight="1"/>
    <row r="7" spans="1:4" ht="14.25" customHeight="1">
      <c r="A7" s="119" t="s">
        <v>90</v>
      </c>
      <c r="B7" s="119"/>
      <c r="C7" s="119"/>
      <c r="D7" s="119"/>
    </row>
    <row r="8" spans="1:4" ht="15.75">
      <c r="A8" s="114" t="s">
        <v>12</v>
      </c>
      <c r="B8" s="114"/>
      <c r="C8" s="114"/>
      <c r="D8" s="114"/>
    </row>
    <row r="9" spans="1:4" ht="27" customHeight="1">
      <c r="A9" s="120" t="s">
        <v>74</v>
      </c>
      <c r="B9" s="120"/>
      <c r="C9" s="120"/>
      <c r="D9" s="120"/>
    </row>
    <row r="10" spans="1:4" ht="15.75">
      <c r="A10" s="114" t="s">
        <v>87</v>
      </c>
      <c r="B10" s="114"/>
      <c r="C10" s="114"/>
      <c r="D10" s="114"/>
    </row>
    <row r="11" spans="1:3" ht="9" customHeight="1">
      <c r="A11" s="109"/>
      <c r="B11" s="109"/>
      <c r="C11" s="109"/>
    </row>
    <row r="12" spans="1:4" ht="12.75" customHeight="1">
      <c r="A12" s="106" t="s">
        <v>0</v>
      </c>
      <c r="B12" s="103" t="s">
        <v>13</v>
      </c>
      <c r="C12" s="116" t="s">
        <v>17</v>
      </c>
      <c r="D12" s="115"/>
    </row>
    <row r="13" spans="1:4" ht="12.75" customHeight="1">
      <c r="A13" s="107"/>
      <c r="B13" s="104"/>
      <c r="C13" s="117"/>
      <c r="D13" s="115"/>
    </row>
    <row r="14" spans="1:4" ht="27" customHeight="1">
      <c r="A14" s="107"/>
      <c r="B14" s="104"/>
      <c r="C14" s="117"/>
      <c r="D14" s="115"/>
    </row>
    <row r="15" spans="1:4" ht="28.5" customHeight="1">
      <c r="A15" s="108"/>
      <c r="B15" s="105"/>
      <c r="C15" s="118"/>
      <c r="D15" s="115"/>
    </row>
    <row r="16" spans="1:7" ht="12.75">
      <c r="A16" s="72">
        <v>1</v>
      </c>
      <c r="B16" s="5">
        <v>2</v>
      </c>
      <c r="C16" s="6">
        <v>3</v>
      </c>
      <c r="D16" s="7"/>
      <c r="G16" s="1"/>
    </row>
    <row r="17" spans="1:4" ht="19.5" customHeight="1">
      <c r="A17" s="78" t="s">
        <v>10</v>
      </c>
      <c r="B17" s="112" t="s">
        <v>11</v>
      </c>
      <c r="C17" s="113"/>
      <c r="D17" s="10"/>
    </row>
    <row r="18" spans="1:6" ht="15" customHeight="1">
      <c r="A18" s="73" t="s">
        <v>39</v>
      </c>
      <c r="B18" s="13" t="s">
        <v>52</v>
      </c>
      <c r="C18" s="42">
        <v>15.96</v>
      </c>
      <c r="D18" s="1"/>
      <c r="F18" s="1"/>
    </row>
    <row r="19" spans="1:6" ht="26.25" customHeight="1">
      <c r="A19" s="73" t="s">
        <v>40</v>
      </c>
      <c r="B19" s="14" t="s">
        <v>53</v>
      </c>
      <c r="C19" s="42">
        <v>22.48</v>
      </c>
      <c r="D19" s="1"/>
      <c r="F19" s="1"/>
    </row>
    <row r="20" spans="1:6" ht="27" customHeight="1">
      <c r="A20" s="74" t="s">
        <v>41</v>
      </c>
      <c r="B20" s="41" t="s">
        <v>54</v>
      </c>
      <c r="C20" s="42">
        <v>27.2</v>
      </c>
      <c r="D20" s="1"/>
      <c r="F20" s="1"/>
    </row>
    <row r="21" spans="1:6" ht="25.5" customHeight="1">
      <c r="A21" s="74" t="s">
        <v>61</v>
      </c>
      <c r="B21" s="14" t="s">
        <v>57</v>
      </c>
      <c r="C21" s="42">
        <v>31.4</v>
      </c>
      <c r="D21" s="1"/>
      <c r="F21" s="1"/>
    </row>
    <row r="22" spans="1:6" ht="40.5" customHeight="1">
      <c r="A22" s="74" t="s">
        <v>62</v>
      </c>
      <c r="B22" s="14" t="s">
        <v>58</v>
      </c>
      <c r="C22" s="42">
        <v>50.1</v>
      </c>
      <c r="D22" s="1"/>
      <c r="F22" s="1"/>
    </row>
    <row r="23" spans="1:6" ht="15" customHeight="1">
      <c r="A23" s="79" t="s">
        <v>22</v>
      </c>
      <c r="B23" s="110" t="s">
        <v>23</v>
      </c>
      <c r="C23" s="111"/>
      <c r="D23" s="1"/>
      <c r="F23" s="1"/>
    </row>
    <row r="24" spans="1:6" ht="15" customHeight="1">
      <c r="A24" s="74" t="s">
        <v>44</v>
      </c>
      <c r="B24" s="14" t="s">
        <v>52</v>
      </c>
      <c r="C24" s="42">
        <v>25.27</v>
      </c>
      <c r="D24" s="1"/>
      <c r="F24" s="1"/>
    </row>
    <row r="25" spans="1:6" ht="25.5" customHeight="1">
      <c r="A25" s="74" t="s">
        <v>45</v>
      </c>
      <c r="B25" s="14" t="s">
        <v>53</v>
      </c>
      <c r="C25" s="42">
        <v>25.27</v>
      </c>
      <c r="D25" s="1"/>
      <c r="F25" s="1"/>
    </row>
    <row r="26" spans="1:6" ht="24.75" customHeight="1">
      <c r="A26" s="74" t="s">
        <v>46</v>
      </c>
      <c r="B26" s="14" t="s">
        <v>55</v>
      </c>
      <c r="C26" s="42">
        <v>35.8</v>
      </c>
      <c r="D26" s="1"/>
      <c r="F26" s="1"/>
    </row>
    <row r="27" spans="1:6" ht="29.25" customHeight="1">
      <c r="A27" s="74" t="s">
        <v>47</v>
      </c>
      <c r="B27" s="14" t="s">
        <v>59</v>
      </c>
      <c r="C27" s="42">
        <v>22.05</v>
      </c>
      <c r="D27" s="1"/>
      <c r="F27" s="1"/>
    </row>
    <row r="28" spans="1:6" ht="38.25" customHeight="1">
      <c r="A28" s="74" t="s">
        <v>48</v>
      </c>
      <c r="B28" s="14" t="s">
        <v>57</v>
      </c>
      <c r="C28" s="42">
        <v>45.4</v>
      </c>
      <c r="D28" s="1"/>
      <c r="F28" s="1"/>
    </row>
    <row r="29" spans="1:6" ht="45.75" customHeight="1">
      <c r="A29" s="74" t="s">
        <v>49</v>
      </c>
      <c r="B29" s="14" t="s">
        <v>58</v>
      </c>
      <c r="C29" s="42">
        <v>73.4</v>
      </c>
      <c r="D29" s="1"/>
      <c r="F29" s="1"/>
    </row>
    <row r="30" spans="1:6" ht="15" customHeight="1">
      <c r="A30" s="75" t="s">
        <v>25</v>
      </c>
      <c r="B30" s="67" t="s">
        <v>26</v>
      </c>
      <c r="C30" s="42"/>
      <c r="D30" s="1"/>
      <c r="F30" s="1"/>
    </row>
    <row r="31" spans="1:6" ht="51.75" customHeight="1">
      <c r="A31" s="76" t="s">
        <v>50</v>
      </c>
      <c r="B31" s="12" t="s">
        <v>60</v>
      </c>
      <c r="C31" s="42">
        <v>7.45</v>
      </c>
      <c r="D31" s="1"/>
      <c r="F31" s="1"/>
    </row>
    <row r="32" spans="1:6" ht="37.5" customHeight="1">
      <c r="A32" s="76" t="s">
        <v>51</v>
      </c>
      <c r="B32" s="12" t="s">
        <v>56</v>
      </c>
      <c r="C32" s="42">
        <v>7.45</v>
      </c>
      <c r="D32" s="1"/>
      <c r="F32" s="1"/>
    </row>
    <row r="33" spans="1:6" ht="6.75" customHeight="1">
      <c r="A33" s="77"/>
      <c r="B33" s="50"/>
      <c r="C33" s="51"/>
      <c r="D33" s="1"/>
      <c r="F33" s="1"/>
    </row>
    <row r="34" spans="1:4" ht="14.25" customHeight="1">
      <c r="A34" s="102" t="s">
        <v>72</v>
      </c>
      <c r="B34" s="102"/>
      <c r="C34" s="102"/>
      <c r="D34" s="102"/>
    </row>
    <row r="35" ht="7.5" customHeight="1"/>
    <row r="36" ht="6" customHeight="1"/>
    <row r="37" ht="8.25" customHeight="1"/>
    <row r="39" ht="12.75">
      <c r="C39" s="80"/>
    </row>
    <row r="40" ht="12.75">
      <c r="C40" s="15"/>
    </row>
  </sheetData>
  <sheetProtection/>
  <mergeCells count="12">
    <mergeCell ref="B23:C23"/>
    <mergeCell ref="A7:D7"/>
    <mergeCell ref="B12:B15"/>
    <mergeCell ref="A8:D8"/>
    <mergeCell ref="A34:D34"/>
    <mergeCell ref="A9:D9"/>
    <mergeCell ref="A10:D10"/>
    <mergeCell ref="A11:C11"/>
    <mergeCell ref="A12:A15"/>
    <mergeCell ref="C12:C15"/>
    <mergeCell ref="B17:C17"/>
    <mergeCell ref="D12:D1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Ekonomist</cp:lastModifiedBy>
  <cp:lastPrinted>2023-07-26T09:54:15Z</cp:lastPrinted>
  <dcterms:created xsi:type="dcterms:W3CDTF">2008-04-01T05:45:17Z</dcterms:created>
  <dcterms:modified xsi:type="dcterms:W3CDTF">2023-09-06T12:06:58Z</dcterms:modified>
  <cp:category/>
  <cp:version/>
  <cp:contentType/>
  <cp:contentStatus/>
</cp:coreProperties>
</file>