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2" activeTab="0"/>
  </bookViews>
  <sheets>
    <sheet name="ВЖ  " sheetId="1" r:id="rId1"/>
    <sheet name="ИГ" sheetId="2" r:id="rId2"/>
    <sheet name="РБ" sheetId="3" r:id="rId3"/>
    <sheet name="матер" sheetId="4" state="hidden" r:id="rId4"/>
    <sheet name="норма" sheetId="5" state="hidden" r:id="rId5"/>
    <sheet name="  страх. " sheetId="6" r:id="rId6"/>
  </sheets>
  <externalReferences>
    <externalReference r:id="rId9"/>
  </externalReferences>
  <definedNames>
    <definedName name="С231" localSheetId="5">'[1]прейск.'!#REF!</definedName>
    <definedName name="С231" localSheetId="4">'[1]прейск.'!#REF!</definedName>
    <definedName name="С231">'[1]прейск.'!#REF!</definedName>
  </definedNames>
  <calcPr fullCalcOnLoad="1"/>
</workbook>
</file>

<file path=xl/sharedStrings.xml><?xml version="1.0" encoding="utf-8"?>
<sst xmlns="http://schemas.openxmlformats.org/spreadsheetml/2006/main" count="476" uniqueCount="151">
  <si>
    <t>Антисептик</t>
  </si>
  <si>
    <t>Шприц одноразовый 2,0 мл</t>
  </si>
  <si>
    <t>шт.</t>
  </si>
  <si>
    <t>1*</t>
  </si>
  <si>
    <t>Игла одноразовая</t>
  </si>
  <si>
    <t>2*</t>
  </si>
  <si>
    <t>Ватные шарики</t>
  </si>
  <si>
    <t>Шпатель одноразовый</t>
  </si>
  <si>
    <t>Мыло жидкое</t>
  </si>
  <si>
    <t>Пипетка глазная**</t>
  </si>
  <si>
    <t>Салфетка одноразовая</t>
  </si>
  <si>
    <t>Скарификатор**</t>
  </si>
  <si>
    <t>Распылитель-дозатор***</t>
  </si>
  <si>
    <t>доза</t>
  </si>
  <si>
    <t>*Используется при внутримышечных, подкожных и внутрикожных способах введения вакцины.</t>
  </si>
  <si>
    <t>**Используется при накожном и пероральном способе введения вакцины.</t>
  </si>
  <si>
    <t>***Используется при интразальном способе вакцинации.</t>
  </si>
  <si>
    <t>****Для иммунизации используется вакцина, зарегистрированная в Республике Беларусь</t>
  </si>
  <si>
    <t>на новый вид "иммунопрофилактика"</t>
  </si>
  <si>
    <t>1.</t>
  </si>
  <si>
    <t>№ п/п</t>
  </si>
  <si>
    <t>Наименование платной медицинской услуги</t>
  </si>
  <si>
    <t>Наименование основных и вспомагательных материалов</t>
  </si>
  <si>
    <t xml:space="preserve">Единица измерения </t>
  </si>
  <si>
    <t>Норма расхода основных и вспомагательных материалов</t>
  </si>
  <si>
    <t>пара</t>
  </si>
  <si>
    <t xml:space="preserve">    УТВЕРЖДАЮ: Главный врач</t>
  </si>
  <si>
    <t xml:space="preserve">    УЗ"Ельская ЦРБ"</t>
  </si>
  <si>
    <t xml:space="preserve">   _______________ Н.И. Тишкова</t>
  </si>
  <si>
    <t>НОРМЫ И НОРМАТИВЫ</t>
  </si>
  <si>
    <t>расхода основных и вспомагательных материалов</t>
  </si>
  <si>
    <t>мл</t>
  </si>
  <si>
    <t xml:space="preserve">Перчатки </t>
  </si>
  <si>
    <t>Проведение процедуры вакцинации</t>
  </si>
  <si>
    <t>1.1.</t>
  </si>
  <si>
    <t>АДС - М</t>
  </si>
  <si>
    <t>Вакцина****   АДС-М</t>
  </si>
  <si>
    <t>Вакцина****   Грипозная</t>
  </si>
  <si>
    <t>1.2.</t>
  </si>
  <si>
    <t>Вакцина  АДС-М</t>
  </si>
  <si>
    <t>Цена материала</t>
  </si>
  <si>
    <t>гр</t>
  </si>
  <si>
    <t>шт</t>
  </si>
  <si>
    <t>1.3</t>
  </si>
  <si>
    <t xml:space="preserve">Вакцина  </t>
  </si>
  <si>
    <t>цен по иммунопрофилактике</t>
  </si>
  <si>
    <t xml:space="preserve">Тариф без учета НДС </t>
  </si>
  <si>
    <t xml:space="preserve">Стоимость расходных  материалов </t>
  </si>
  <si>
    <t>Стоимость  услуги с учетом расходных материалов</t>
  </si>
  <si>
    <t>Перчатки нестерильные</t>
  </si>
  <si>
    <t>Ватные шарики = 2гр ваты</t>
  </si>
  <si>
    <t>1.3.</t>
  </si>
  <si>
    <t>ОРГАНИЗАЦИИ</t>
  </si>
  <si>
    <t>цен по иммунопрофилактике для иностранных граждан</t>
  </si>
  <si>
    <t>Тариф без учета НДС</t>
  </si>
  <si>
    <t>Стоимость расходных материалов</t>
  </si>
  <si>
    <t>Тариф в долларах</t>
  </si>
  <si>
    <t>1.4.</t>
  </si>
  <si>
    <t xml:space="preserve">   " 26 " июня  2015 г</t>
  </si>
  <si>
    <t>Ватные шарики = 2гр ваты= шарика 4 шт</t>
  </si>
  <si>
    <t>Гриппол плюс (вакцина гриппозная) сусп.для инъекций в/м и п/к  0,5мл ТТН 1180542 от 17.09.2015г.</t>
  </si>
  <si>
    <t>Гриппол плюс (вакцина гриппозная) сусп.для инъекций в/м и п/к  0,5мл ТТН 1181180 от 01.10.2015г.</t>
  </si>
  <si>
    <t>Гриппол плюс (вакцина гриппозная) сусп.для инъекций в/м и п/к  0,5мл ТТН 1561239 от 17.11.2014г.</t>
  </si>
  <si>
    <t xml:space="preserve"> Проведение процедуры вакцинации вакцинами:</t>
  </si>
  <si>
    <t>Инфанрикс суспензия для инъекций в/м</t>
  </si>
  <si>
    <t>Гексаксим суспензия для инъекций в/м 1 доз 0,5мл шприц в к-те с 2-мя иглами</t>
  </si>
  <si>
    <t xml:space="preserve">Ультравак. Вакцина гриппозная аллантоисная живая пор-к лиоф., интраназальн., в к-те с р-лем 1 доз 0,5мл ампулы в ком-те с распылителем-дозатором </t>
  </si>
  <si>
    <t>Ватные шарики = 1гр ваты= шарика 4 шт</t>
  </si>
  <si>
    <t>Имовакс полио   в/м</t>
  </si>
  <si>
    <t>Эупента в/м</t>
  </si>
  <si>
    <t>Инфанрикс суспензия</t>
  </si>
  <si>
    <t xml:space="preserve">АКДС </t>
  </si>
  <si>
    <t>Вакцина  АКДС</t>
  </si>
  <si>
    <t>АКДС</t>
  </si>
  <si>
    <t>АКТ-хиб</t>
  </si>
  <si>
    <t>Вакцина  со шприцом в комплекте</t>
  </si>
  <si>
    <t>1,3</t>
  </si>
  <si>
    <t>1,4</t>
  </si>
  <si>
    <t xml:space="preserve">Гриппол плюс  (вакцина гриппозная тривалентная инактивированная полимер-субъдиничная) суспензия для инъекций в/м и п/к 1 доз 0,5мл </t>
  </si>
  <si>
    <t>Гриппол плюс  (вакцина гриппозная тривалентная инактивированная полимер-субъдиничная) суспензия для инъекций в/м и п/к 1 доз 0,5мл.</t>
  </si>
  <si>
    <t>Вакцина  эупента</t>
  </si>
  <si>
    <t>Эупента</t>
  </si>
  <si>
    <t>1.4</t>
  </si>
  <si>
    <t>Имовакс полио</t>
  </si>
  <si>
    <t>педиатрия инфарикс</t>
  </si>
  <si>
    <t>Проведение процедуры вакцинации вакцинами:</t>
  </si>
  <si>
    <t>1.5</t>
  </si>
  <si>
    <t>1.6</t>
  </si>
  <si>
    <t>1.7</t>
  </si>
  <si>
    <t xml:space="preserve">Приорикс </t>
  </si>
  <si>
    <t>по желанию граждан Республики Беларусь</t>
  </si>
  <si>
    <t>Итого</t>
  </si>
  <si>
    <t>Округлено</t>
  </si>
  <si>
    <t>НДС 10%</t>
  </si>
  <si>
    <t>Итого НДС 10%</t>
  </si>
  <si>
    <t xml:space="preserve">округление 10% </t>
  </si>
  <si>
    <t xml:space="preserve">Инфанрикс  суспензия </t>
  </si>
  <si>
    <t xml:space="preserve">                        Утверждаю: </t>
  </si>
  <si>
    <t xml:space="preserve">Экономист                               _________________                             </t>
  </si>
  <si>
    <t>1.9</t>
  </si>
  <si>
    <t>1.8</t>
  </si>
  <si>
    <t xml:space="preserve">Экономист                                ____________________                           </t>
  </si>
  <si>
    <t xml:space="preserve"> Экономист                                     __________________                          </t>
  </si>
  <si>
    <t>педиатрия инфарикс Гекса</t>
  </si>
  <si>
    <t>Инфанрикс Гекса суспензия</t>
  </si>
  <si>
    <t>Вакцина Энцевир</t>
  </si>
  <si>
    <t>Вакцина Энцевир Клещевого энцефалита</t>
  </si>
  <si>
    <t>1.10</t>
  </si>
  <si>
    <t xml:space="preserve">Инфарикс Гекса  суспензия </t>
  </si>
  <si>
    <t>1.10.</t>
  </si>
  <si>
    <t>Вакцина Диаскинтест.алерген</t>
  </si>
  <si>
    <t>1.11.</t>
  </si>
  <si>
    <t>Вакцина Диаскинтест. Аллерген туберкулезный</t>
  </si>
  <si>
    <t xml:space="preserve">Вакцина Менактра </t>
  </si>
  <si>
    <t>1,7</t>
  </si>
  <si>
    <t xml:space="preserve">Вакцина Менактра для профилактики менингококковых </t>
  </si>
  <si>
    <t xml:space="preserve">Вакцина Превенар </t>
  </si>
  <si>
    <t>1,12</t>
  </si>
  <si>
    <t>1,13</t>
  </si>
  <si>
    <t>Вакцина Менактра для проф.менингококковых инфекций</t>
  </si>
  <si>
    <t>Вакцина  Превинар для иньекций в/м</t>
  </si>
  <si>
    <t>1,8</t>
  </si>
  <si>
    <t xml:space="preserve">цен по иммунопрофилактике для иностранных граждан, постоянно проживающих на территории Республики Беларусь </t>
  </si>
  <si>
    <t>цен по иммунопрофилактике  для граждан, застрахованных по договорам добровольного медицинского страхования</t>
  </si>
  <si>
    <t>В стоимости расходных материалов входит вата она не облагается НДС.</t>
  </si>
  <si>
    <t>Ваксигриптетра</t>
  </si>
  <si>
    <t>Вакцина Ваксигриптетра</t>
  </si>
  <si>
    <t>1,9</t>
  </si>
  <si>
    <t>Вакцина Ваксигриптетра для инъекций</t>
  </si>
  <si>
    <t>1,14</t>
  </si>
  <si>
    <t>Вакцина  Гриппол ПЛЮС</t>
  </si>
  <si>
    <t>Вакцина  Варилрикс</t>
  </si>
  <si>
    <t>Варилрикс пор-к для инъекций в/м</t>
  </si>
  <si>
    <t>Главный врач  УЗ  "Ельская ЦРБ"</t>
  </si>
  <si>
    <t>_______________  К.Л.Клименок</t>
  </si>
  <si>
    <t>РАСЧЕТ</t>
  </si>
  <si>
    <t xml:space="preserve">стоимости лекарственных средств, изделий медицинского назначения и </t>
  </si>
  <si>
    <t>других материалов, дополнительно оплачиваемых заказчиками</t>
  </si>
  <si>
    <r>
      <t xml:space="preserve"> "</t>
    </r>
    <r>
      <rPr>
        <b/>
        <sz val="12"/>
        <rFont val="Times New Roman"/>
        <family val="1"/>
      </rPr>
      <t>Иммунопрофилактика"</t>
    </r>
  </si>
  <si>
    <t>Антисептик Витосепт</t>
  </si>
  <si>
    <t>Анализ цен</t>
  </si>
  <si>
    <t>Стоимость расходных материалов с учетом НДС</t>
  </si>
  <si>
    <t>Стоимость расходных материалов без учета НДС</t>
  </si>
  <si>
    <t>Прейскурант № 209</t>
  </si>
  <si>
    <t>Прейскурант № 210</t>
  </si>
  <si>
    <t>Прейскурант № 211</t>
  </si>
  <si>
    <t>Прейскурант № 250</t>
  </si>
  <si>
    <t>УЗ "Ельская ЦРБ"</t>
  </si>
  <si>
    <t>с 01.09.2023 г.</t>
  </si>
  <si>
    <t xml:space="preserve"> Главный врач  </t>
  </si>
  <si>
    <t>_______________ К.Л.Клименок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</si>
</sst>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"/>
    <numFmt numFmtId="198" formatCode="0.00000000"/>
    <numFmt numFmtId="199" formatCode="0.000000000"/>
    <numFmt numFmtId="200" formatCode="_-* #,##0.000_р_._-;\-* #,##0.000_р_._-;_-* &quot;-&quot;??_р_._-;_-@_-"/>
    <numFmt numFmtId="201" formatCode="#,##0_р_."/>
    <numFmt numFmtId="202" formatCode="0.0%"/>
    <numFmt numFmtId="203" formatCode="_(* #,##0.000_);_(* \(#,##0.000\);_(* &quot;-&quot;??_);_(@_)"/>
    <numFmt numFmtId="204" formatCode="_(* #,##0.0_);_(* \(#,##0.0\);_(* &quot;-&quot;??_);_(@_)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#,##0;\-#,##0;"/>
    <numFmt numFmtId="211" formatCode="_-* #,##0.0_р_._-;\-* #,##0.0_р_._-;_-* &quot;-&quot;??_р_._-;_-@_-"/>
    <numFmt numFmtId="212" formatCode="_-* #,##0_р_._-;\-* #,##0_р_._-;_-* &quot;-&quot;??_р_._-;_-@_-"/>
    <numFmt numFmtId="213" formatCode="[$-FC19]d\ mmmm\ yyyy\ &quot;г.&quot;"/>
    <numFmt numFmtId="214" formatCode="_(* #,##0.0000_);_(* \(#,##0.00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6" fillId="0" borderId="0" xfId="55" applyFont="1" applyBorder="1" applyAlignment="1">
      <alignment horizontal="center"/>
      <protection/>
    </xf>
    <xf numFmtId="0" fontId="4" fillId="0" borderId="11" xfId="0" applyFont="1" applyBorder="1" applyAlignment="1">
      <alignment horizontal="center" wrapText="1"/>
    </xf>
    <xf numFmtId="188" fontId="4" fillId="0" borderId="11" xfId="0" applyNumberFormat="1" applyFont="1" applyBorder="1" applyAlignment="1">
      <alignment horizontal="center" wrapText="1"/>
    </xf>
    <xf numFmtId="0" fontId="4" fillId="0" borderId="11" xfId="53" applyFont="1" applyBorder="1" applyAlignment="1">
      <alignment wrapText="1"/>
      <protection/>
    </xf>
    <xf numFmtId="1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1" xfId="53" applyFont="1" applyFill="1" applyBorder="1" applyAlignment="1">
      <alignment wrapText="1"/>
      <protection/>
    </xf>
    <xf numFmtId="1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0" xfId="53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4" fillId="33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91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9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91" fontId="4" fillId="0" borderId="17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192" fontId="4" fillId="34" borderId="16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2" fontId="4" fillId="33" borderId="2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191" fontId="4" fillId="0" borderId="21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91" fontId="4" fillId="0" borderId="24" xfId="0" applyNumberFormat="1" applyFont="1" applyFill="1" applyBorder="1" applyAlignment="1">
      <alignment/>
    </xf>
    <xf numFmtId="191" fontId="4" fillId="0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91" fontId="4" fillId="0" borderId="20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6" xfId="0" applyFont="1" applyBorder="1" applyAlignment="1">
      <alignment/>
    </xf>
    <xf numFmtId="2" fontId="4" fillId="33" borderId="15" xfId="0" applyNumberFormat="1" applyFont="1" applyFill="1" applyBorder="1" applyAlignment="1">
      <alignment/>
    </xf>
    <xf numFmtId="214" fontId="4" fillId="0" borderId="15" xfId="63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191" fontId="4" fillId="0" borderId="28" xfId="0" applyNumberFormat="1" applyFont="1" applyFill="1" applyBorder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54" applyNumberFormat="1" applyFont="1" applyAlignment="1">
      <alignment/>
      <protection/>
    </xf>
    <xf numFmtId="0" fontId="6" fillId="0" borderId="10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wrapText="1"/>
      <protection/>
    </xf>
    <xf numFmtId="49" fontId="4" fillId="0" borderId="11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4" fillId="0" borderId="20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191" fontId="4" fillId="35" borderId="13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191" fontId="4" fillId="35" borderId="11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2" fontId="4" fillId="35" borderId="15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54" applyFont="1" applyFill="1" applyAlignment="1">
      <alignment horizontal="right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left"/>
      <protection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2" fontId="4" fillId="0" borderId="11" xfId="55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textRotation="90"/>
    </xf>
    <xf numFmtId="0" fontId="6" fillId="34" borderId="42" xfId="0" applyFont="1" applyFill="1" applyBorder="1" applyAlignment="1">
      <alignment horizontal="center" textRotation="90"/>
    </xf>
    <xf numFmtId="0" fontId="6" fillId="34" borderId="43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textRotation="90"/>
    </xf>
    <xf numFmtId="0" fontId="6" fillId="0" borderId="46" xfId="0" applyFont="1" applyFill="1" applyBorder="1" applyAlignment="1">
      <alignment horizontal="center" textRotation="90"/>
    </xf>
    <xf numFmtId="0" fontId="6" fillId="0" borderId="47" xfId="0" applyFont="1" applyFill="1" applyBorder="1" applyAlignment="1">
      <alignment horizontal="center" textRotation="90"/>
    </xf>
    <xf numFmtId="0" fontId="9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ммунопрофилактика" xfId="53"/>
    <cellStyle name="Обычный_Рентгенология" xfId="54"/>
    <cellStyle name="Обычный_УЗИ ЭТ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0</xdr:rowOff>
    </xdr:from>
    <xdr:to>
      <xdr:col>9</xdr:col>
      <xdr:colOff>209550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86765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56;&#1057;&#1050;&#1056;&#1053;&#1058;\&#1085;&#1072;%2001.04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"/>
      <sheetName val="лаб и"/>
      <sheetName val="лабЮ"/>
      <sheetName val="лаб"/>
      <sheetName val="ПР ин гр"/>
      <sheetName val="прейск."/>
      <sheetName val="мо ю"/>
      <sheetName val="мо и"/>
      <sheetName val="лор"/>
      <sheetName val="ман"/>
      <sheetName val="офт И"/>
      <sheetName val="офт ЮЛ"/>
      <sheetName val="офт (2)"/>
      <sheetName val="офт"/>
      <sheetName val="фгдс и"/>
      <sheetName val="фгдс"/>
      <sheetName val="ЭКГ Ю"/>
      <sheetName val="ЭКГ (2)"/>
      <sheetName val="ЭКГ"/>
      <sheetName val="экг и"/>
      <sheetName val="хир ман"/>
      <sheetName val="об хир"/>
      <sheetName val="нар И"/>
      <sheetName val="нар Ю"/>
      <sheetName val="нар"/>
      <sheetName val="рен И"/>
      <sheetName val="рен Ю"/>
      <sheetName val="рен"/>
      <sheetName val="им ю"/>
      <sheetName val="им и"/>
      <sheetName val="им"/>
      <sheetName val="узи и"/>
      <sheetName val="узи ю"/>
      <sheetName val="узи"/>
      <sheetName val="физ и"/>
      <sheetName val="физ"/>
      <sheetName val="мас ин"/>
      <sheetName val="мас"/>
      <sheetName val="а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8515625" style="14" customWidth="1"/>
    <col min="2" max="2" width="34.8515625" style="14" customWidth="1"/>
    <col min="3" max="3" width="8.421875" style="50" customWidth="1"/>
    <col min="4" max="16384" width="9.140625" style="14" customWidth="1"/>
  </cols>
  <sheetData>
    <row r="1" ht="15.75">
      <c r="C1" s="159" t="s">
        <v>97</v>
      </c>
    </row>
    <row r="2" ht="15.75">
      <c r="C2" s="157" t="s">
        <v>133</v>
      </c>
    </row>
    <row r="3" ht="13.5" customHeight="1">
      <c r="C3" s="117"/>
    </row>
    <row r="4" ht="15.75">
      <c r="C4" s="158" t="s">
        <v>134</v>
      </c>
    </row>
    <row r="5" spans="1:3" ht="15.75">
      <c r="A5" s="19"/>
      <c r="C5" s="118"/>
    </row>
    <row r="6" ht="28.5" customHeight="1">
      <c r="A6" s="19"/>
    </row>
    <row r="7" spans="1:3" ht="18.75" customHeight="1">
      <c r="A7" s="161" t="s">
        <v>144</v>
      </c>
      <c r="B7" s="161"/>
      <c r="C7" s="161"/>
    </row>
    <row r="8" spans="1:3" ht="43.5" customHeight="1">
      <c r="A8" s="161" t="s">
        <v>122</v>
      </c>
      <c r="B8" s="161"/>
      <c r="C8" s="161"/>
    </row>
    <row r="9" spans="1:3" ht="17.25" customHeight="1">
      <c r="A9" s="162" t="s">
        <v>148</v>
      </c>
      <c r="B9" s="162"/>
      <c r="C9" s="162"/>
    </row>
    <row r="10" spans="1:2" ht="15.75" customHeight="1">
      <c r="A10" s="19"/>
      <c r="B10" s="20"/>
    </row>
    <row r="11" spans="1:3" ht="12.75" customHeight="1">
      <c r="A11" s="163" t="s">
        <v>20</v>
      </c>
      <c r="B11" s="163" t="s">
        <v>21</v>
      </c>
      <c r="C11" s="167" t="s">
        <v>46</v>
      </c>
    </row>
    <row r="12" spans="1:3" ht="12.75" customHeight="1">
      <c r="A12" s="164"/>
      <c r="B12" s="164"/>
      <c r="C12" s="167"/>
    </row>
    <row r="13" spans="1:3" ht="12.75">
      <c r="A13" s="164"/>
      <c r="B13" s="164"/>
      <c r="C13" s="167"/>
    </row>
    <row r="14" spans="1:3" ht="67.5" customHeight="1">
      <c r="A14" s="165"/>
      <c r="B14" s="165"/>
      <c r="C14" s="167"/>
    </row>
    <row r="15" spans="1:3" ht="24.75" customHeight="1">
      <c r="A15" s="47">
        <v>1</v>
      </c>
      <c r="B15" s="5">
        <v>2</v>
      </c>
      <c r="C15" s="22">
        <v>3</v>
      </c>
    </row>
    <row r="16" spans="1:3" ht="16.5" customHeight="1">
      <c r="A16" s="122" t="s">
        <v>19</v>
      </c>
      <c r="B16" s="168" t="s">
        <v>63</v>
      </c>
      <c r="C16" s="169"/>
    </row>
    <row r="17" spans="1:3" ht="15.75" customHeight="1">
      <c r="A17" s="9" t="s">
        <v>34</v>
      </c>
      <c r="B17" s="6" t="s">
        <v>35</v>
      </c>
      <c r="C17" s="35">
        <v>5.22</v>
      </c>
    </row>
    <row r="18" spans="1:3" ht="54" customHeight="1">
      <c r="A18" s="9" t="s">
        <v>38</v>
      </c>
      <c r="B18" s="6" t="s">
        <v>79</v>
      </c>
      <c r="C18" s="35">
        <v>5.22</v>
      </c>
    </row>
    <row r="19" spans="1:3" ht="15.75" customHeight="1">
      <c r="A19" s="46" t="s">
        <v>51</v>
      </c>
      <c r="B19" s="37" t="s">
        <v>68</v>
      </c>
      <c r="C19" s="35">
        <v>5.22</v>
      </c>
    </row>
    <row r="20" spans="1:3" ht="17.25" customHeight="1">
      <c r="A20" s="46" t="s">
        <v>82</v>
      </c>
      <c r="B20" s="37" t="s">
        <v>73</v>
      </c>
      <c r="C20" s="35">
        <v>5.22</v>
      </c>
    </row>
    <row r="21" spans="1:3" ht="15" customHeight="1">
      <c r="A21" s="46" t="s">
        <v>86</v>
      </c>
      <c r="B21" s="37" t="s">
        <v>74</v>
      </c>
      <c r="C21" s="35">
        <v>5.22</v>
      </c>
    </row>
    <row r="22" spans="1:3" ht="16.5" customHeight="1">
      <c r="A22" s="46" t="s">
        <v>87</v>
      </c>
      <c r="B22" s="37" t="s">
        <v>69</v>
      </c>
      <c r="C22" s="35">
        <v>5.22</v>
      </c>
    </row>
    <row r="23" spans="1:3" ht="25.5" customHeight="1">
      <c r="A23" s="48" t="s">
        <v>88</v>
      </c>
      <c r="B23" s="37" t="s">
        <v>65</v>
      </c>
      <c r="C23" s="35">
        <v>5.22</v>
      </c>
    </row>
    <row r="24" spans="1:3" ht="17.25" customHeight="1">
      <c r="A24" s="48" t="s">
        <v>100</v>
      </c>
      <c r="B24" s="37" t="s">
        <v>89</v>
      </c>
      <c r="C24" s="35">
        <v>5.22</v>
      </c>
    </row>
    <row r="25" spans="1:3" ht="17.25" customHeight="1">
      <c r="A25" s="48" t="s">
        <v>100</v>
      </c>
      <c r="B25" s="37" t="s">
        <v>96</v>
      </c>
      <c r="C25" s="35">
        <v>5.22</v>
      </c>
    </row>
    <row r="26" spans="1:3" ht="17.25" customHeight="1">
      <c r="A26" s="48" t="s">
        <v>99</v>
      </c>
      <c r="B26" s="37" t="s">
        <v>108</v>
      </c>
      <c r="C26" s="35">
        <v>5.22</v>
      </c>
    </row>
    <row r="27" spans="1:3" ht="17.25" customHeight="1">
      <c r="A27" s="48" t="s">
        <v>107</v>
      </c>
      <c r="B27" s="37" t="s">
        <v>106</v>
      </c>
      <c r="C27" s="35">
        <v>5.22</v>
      </c>
    </row>
    <row r="28" spans="1:3" ht="24.75" customHeight="1">
      <c r="A28" s="48" t="s">
        <v>111</v>
      </c>
      <c r="B28" s="37" t="s">
        <v>112</v>
      </c>
      <c r="C28" s="35">
        <v>5.22</v>
      </c>
    </row>
    <row r="29" spans="1:3" ht="24.75" customHeight="1">
      <c r="A29" s="48" t="s">
        <v>117</v>
      </c>
      <c r="B29" s="37" t="s">
        <v>119</v>
      </c>
      <c r="C29" s="35">
        <v>5.22</v>
      </c>
    </row>
    <row r="30" spans="1:3" ht="24.75" customHeight="1">
      <c r="A30" s="48" t="s">
        <v>118</v>
      </c>
      <c r="B30" s="37" t="s">
        <v>128</v>
      </c>
      <c r="C30" s="35">
        <v>5.22</v>
      </c>
    </row>
    <row r="31" spans="1:5" ht="24.75" customHeight="1">
      <c r="A31" s="48" t="s">
        <v>129</v>
      </c>
      <c r="B31" s="37" t="s">
        <v>120</v>
      </c>
      <c r="C31" s="35">
        <v>5.22</v>
      </c>
      <c r="E31" s="148"/>
    </row>
    <row r="32" spans="1:3" ht="20.25" customHeight="1">
      <c r="A32" s="30"/>
      <c r="B32" s="44"/>
      <c r="C32" s="49"/>
    </row>
    <row r="33" spans="1:3" ht="19.5" customHeight="1">
      <c r="A33" s="166" t="s">
        <v>98</v>
      </c>
      <c r="B33" s="166"/>
      <c r="C33" s="166"/>
    </row>
  </sheetData>
  <sheetProtection/>
  <mergeCells count="8">
    <mergeCell ref="A7:C7"/>
    <mergeCell ref="A9:C9"/>
    <mergeCell ref="B11:B14"/>
    <mergeCell ref="A8:C8"/>
    <mergeCell ref="A11:A14"/>
    <mergeCell ref="A33:C33"/>
    <mergeCell ref="C11:C14"/>
    <mergeCell ref="B16:C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6.421875" style="15" customWidth="1"/>
    <col min="2" max="2" width="32.28125" style="15" customWidth="1"/>
    <col min="3" max="3" width="9.00390625" style="15" hidden="1" customWidth="1"/>
    <col min="4" max="4" width="11.421875" style="15" hidden="1" customWidth="1"/>
    <col min="5" max="5" width="12.28125" style="15" hidden="1" customWidth="1"/>
    <col min="6" max="6" width="12.57421875" style="15" hidden="1" customWidth="1"/>
    <col min="7" max="7" width="8.57421875" style="15" customWidth="1"/>
    <col min="8" max="16384" width="9.140625" style="15" customWidth="1"/>
  </cols>
  <sheetData>
    <row r="1" spans="4:7" ht="15.75">
      <c r="D1" s="14"/>
      <c r="E1" s="18" t="s">
        <v>26</v>
      </c>
      <c r="G1" s="159" t="s">
        <v>97</v>
      </c>
    </row>
    <row r="2" spans="4:7" ht="15.75">
      <c r="D2" s="14"/>
      <c r="E2" s="18" t="s">
        <v>27</v>
      </c>
      <c r="G2" s="157" t="s">
        <v>133</v>
      </c>
    </row>
    <row r="3" spans="4:7" ht="15.75">
      <c r="D3" s="14"/>
      <c r="E3" s="14"/>
      <c r="G3" s="117"/>
    </row>
    <row r="4" spans="4:7" ht="15.75">
      <c r="D4" s="14"/>
      <c r="E4" s="18" t="s">
        <v>28</v>
      </c>
      <c r="G4" s="158" t="s">
        <v>134</v>
      </c>
    </row>
    <row r="5" spans="1:7" ht="15.75">
      <c r="A5" s="16"/>
      <c r="D5" s="14"/>
      <c r="E5" s="18" t="s">
        <v>58</v>
      </c>
      <c r="G5" s="118"/>
    </row>
    <row r="6" ht="12.75" customHeight="1">
      <c r="A6" s="16"/>
    </row>
    <row r="7" spans="1:7" ht="18.75" customHeight="1">
      <c r="A7" s="161" t="s">
        <v>143</v>
      </c>
      <c r="B7" s="161"/>
      <c r="C7" s="161"/>
      <c r="D7" s="161"/>
      <c r="E7" s="161"/>
      <c r="F7" s="161"/>
      <c r="G7" s="161"/>
    </row>
    <row r="8" spans="1:7" ht="18" customHeight="1">
      <c r="A8" s="161" t="s">
        <v>53</v>
      </c>
      <c r="B8" s="161"/>
      <c r="C8" s="161"/>
      <c r="D8" s="161"/>
      <c r="E8" s="161"/>
      <c r="F8" s="161"/>
      <c r="G8" s="161"/>
    </row>
    <row r="9" spans="1:7" ht="15.75" customHeight="1">
      <c r="A9" s="162" t="s">
        <v>148</v>
      </c>
      <c r="B9" s="162"/>
      <c r="C9" s="162"/>
      <c r="D9" s="162"/>
      <c r="E9" s="162"/>
      <c r="F9" s="162"/>
      <c r="G9" s="162"/>
    </row>
    <row r="10" spans="1:7" ht="13.5" customHeight="1">
      <c r="A10" s="19"/>
      <c r="B10" s="23"/>
      <c r="C10" s="14"/>
      <c r="D10" s="14"/>
      <c r="E10" s="14"/>
      <c r="F10" s="14"/>
      <c r="G10" s="14"/>
    </row>
    <row r="11" spans="1:7" ht="12.75" customHeight="1">
      <c r="A11" s="163" t="s">
        <v>20</v>
      </c>
      <c r="B11" s="163" t="s">
        <v>21</v>
      </c>
      <c r="C11" s="173" t="s">
        <v>54</v>
      </c>
      <c r="D11" s="170" t="s">
        <v>55</v>
      </c>
      <c r="E11" s="172" t="s">
        <v>56</v>
      </c>
      <c r="F11" s="170" t="s">
        <v>48</v>
      </c>
      <c r="G11" s="172" t="s">
        <v>46</v>
      </c>
    </row>
    <row r="12" spans="1:7" ht="15" customHeight="1">
      <c r="A12" s="164"/>
      <c r="B12" s="164"/>
      <c r="C12" s="174"/>
      <c r="D12" s="170"/>
      <c r="E12" s="172"/>
      <c r="F12" s="170"/>
      <c r="G12" s="172"/>
    </row>
    <row r="13" spans="1:7" ht="15">
      <c r="A13" s="164"/>
      <c r="B13" s="164"/>
      <c r="C13" s="174"/>
      <c r="D13" s="170"/>
      <c r="E13" s="172"/>
      <c r="F13" s="170"/>
      <c r="G13" s="172"/>
    </row>
    <row r="14" spans="1:7" ht="24.75" customHeight="1">
      <c r="A14" s="165"/>
      <c r="B14" s="165"/>
      <c r="C14" s="175"/>
      <c r="D14" s="170"/>
      <c r="E14" s="172"/>
      <c r="F14" s="170"/>
      <c r="G14" s="172"/>
    </row>
    <row r="15" spans="1:7" ht="15">
      <c r="A15" s="47">
        <v>1</v>
      </c>
      <c r="B15" s="5">
        <v>2</v>
      </c>
      <c r="C15" s="8">
        <v>3</v>
      </c>
      <c r="D15" s="8">
        <v>4</v>
      </c>
      <c r="E15" s="8">
        <v>5</v>
      </c>
      <c r="F15" s="8">
        <v>5</v>
      </c>
      <c r="G15" s="8">
        <v>3</v>
      </c>
    </row>
    <row r="16" spans="1:7" ht="30" customHeight="1">
      <c r="A16" s="119" t="s">
        <v>19</v>
      </c>
      <c r="B16" s="168" t="s">
        <v>63</v>
      </c>
      <c r="C16" s="169"/>
      <c r="D16" s="169"/>
      <c r="E16" s="169"/>
      <c r="F16" s="169"/>
      <c r="G16" s="169"/>
    </row>
    <row r="17" spans="1:7" ht="15">
      <c r="A17" s="9" t="s">
        <v>34</v>
      </c>
      <c r="B17" s="6" t="s">
        <v>35</v>
      </c>
      <c r="C17" s="11">
        <v>73500</v>
      </c>
      <c r="D17" s="24">
        <f>матер!H14</f>
        <v>1.4911</v>
      </c>
      <c r="E17" s="25">
        <v>7.1</v>
      </c>
      <c r="F17" s="22">
        <f>C17+D17</f>
        <v>73501.4911</v>
      </c>
      <c r="G17" s="35">
        <v>9.63</v>
      </c>
    </row>
    <row r="18" spans="1:7" ht="48" customHeight="1" hidden="1">
      <c r="A18" s="9" t="s">
        <v>38</v>
      </c>
      <c r="B18" s="6" t="s">
        <v>60</v>
      </c>
      <c r="C18" s="24">
        <v>66800</v>
      </c>
      <c r="D18" s="24" t="e">
        <f>матер!#REF!</f>
        <v>#REF!</v>
      </c>
      <c r="E18" s="24"/>
      <c r="F18" s="22" t="e">
        <f>C18+D18</f>
        <v>#REF!</v>
      </c>
      <c r="G18" s="14"/>
    </row>
    <row r="19" spans="1:7" ht="48" customHeight="1" hidden="1">
      <c r="A19" s="9" t="s">
        <v>51</v>
      </c>
      <c r="B19" s="6" t="s">
        <v>61</v>
      </c>
      <c r="C19" s="24">
        <f>C18</f>
        <v>66800</v>
      </c>
      <c r="D19" s="24" t="e">
        <f>матер!#REF!</f>
        <v>#REF!</v>
      </c>
      <c r="E19" s="24"/>
      <c r="F19" s="22" t="e">
        <f>C19+D19</f>
        <v>#REF!</v>
      </c>
      <c r="G19" s="14"/>
    </row>
    <row r="20" spans="1:7" ht="48" customHeight="1" hidden="1">
      <c r="A20" s="13" t="s">
        <v>57</v>
      </c>
      <c r="B20" s="6" t="s">
        <v>62</v>
      </c>
      <c r="C20" s="27">
        <f>C19</f>
        <v>66800</v>
      </c>
      <c r="D20" s="28">
        <f>матер!I54</f>
        <v>10.55</v>
      </c>
      <c r="E20" s="29">
        <f>C20+D20</f>
        <v>66810.55</v>
      </c>
      <c r="F20" s="28">
        <f>C20+D20</f>
        <v>66810.55</v>
      </c>
      <c r="G20" s="14"/>
    </row>
    <row r="21" spans="1:7" ht="55.5" customHeight="1">
      <c r="A21" s="9" t="s">
        <v>38</v>
      </c>
      <c r="B21" s="6" t="s">
        <v>79</v>
      </c>
      <c r="C21" s="10">
        <f>C17</f>
        <v>73500</v>
      </c>
      <c r="D21" s="22">
        <f>матер!I33</f>
        <v>6.6</v>
      </c>
      <c r="E21" s="12"/>
      <c r="F21" s="22">
        <f>C21+D21</f>
        <v>73506.6</v>
      </c>
      <c r="G21" s="35">
        <v>9.63</v>
      </c>
    </row>
    <row r="22" spans="1:7" ht="27.75" customHeight="1" hidden="1">
      <c r="A22" s="13" t="s">
        <v>76</v>
      </c>
      <c r="B22" s="26" t="s">
        <v>64</v>
      </c>
      <c r="C22" s="31"/>
      <c r="D22" s="32"/>
      <c r="E22" s="33"/>
      <c r="F22" s="34"/>
      <c r="G22" s="35">
        <v>8.93</v>
      </c>
    </row>
    <row r="23" spans="1:7" ht="65.25" customHeight="1">
      <c r="A23" s="46" t="s">
        <v>77</v>
      </c>
      <c r="B23" s="37" t="s">
        <v>132</v>
      </c>
      <c r="C23" s="31"/>
      <c r="D23" s="40"/>
      <c r="E23" s="31"/>
      <c r="F23" s="41"/>
      <c r="G23" s="35">
        <v>9.63</v>
      </c>
    </row>
    <row r="24" spans="1:7" ht="32.25" customHeight="1" hidden="1">
      <c r="A24" s="46" t="s">
        <v>82</v>
      </c>
      <c r="B24" s="37" t="s">
        <v>65</v>
      </c>
      <c r="C24" s="31"/>
      <c r="D24" s="40"/>
      <c r="E24" s="31"/>
      <c r="F24" s="41"/>
      <c r="G24" s="35">
        <v>8.93</v>
      </c>
    </row>
    <row r="25" spans="1:7" ht="24" customHeight="1" hidden="1">
      <c r="A25" s="46" t="s">
        <v>86</v>
      </c>
      <c r="B25" s="37" t="s">
        <v>108</v>
      </c>
      <c r="C25" s="31"/>
      <c r="D25" s="40"/>
      <c r="E25" s="31"/>
      <c r="F25" s="41"/>
      <c r="G25" s="39">
        <v>8.93</v>
      </c>
    </row>
    <row r="26" spans="1:7" ht="29.25" customHeight="1" hidden="1">
      <c r="A26" s="8">
        <v>1.6</v>
      </c>
      <c r="B26" s="37" t="s">
        <v>106</v>
      </c>
      <c r="C26" s="128"/>
      <c r="D26" s="128"/>
      <c r="E26" s="128"/>
      <c r="F26" s="34"/>
      <c r="G26" s="35">
        <v>8.93</v>
      </c>
    </row>
    <row r="27" spans="1:7" ht="29.25" customHeight="1" hidden="1">
      <c r="A27" s="8">
        <v>1.7</v>
      </c>
      <c r="B27" s="37" t="s">
        <v>119</v>
      </c>
      <c r="C27" s="35">
        <v>4.33</v>
      </c>
      <c r="D27" s="35">
        <f>матер!I101</f>
        <v>0</v>
      </c>
      <c r="E27" s="35">
        <f>матер!L101</f>
        <v>0</v>
      </c>
      <c r="F27" s="39">
        <f>D27+E27</f>
        <v>0</v>
      </c>
      <c r="G27" s="35">
        <v>8.93</v>
      </c>
    </row>
    <row r="28" spans="1:7" ht="29.25" customHeight="1" hidden="1">
      <c r="A28" s="8">
        <v>1.8</v>
      </c>
      <c r="B28" s="37" t="s">
        <v>128</v>
      </c>
      <c r="C28" s="35"/>
      <c r="D28" s="35"/>
      <c r="E28" s="35"/>
      <c r="F28" s="39"/>
      <c r="G28" s="35">
        <v>8.93</v>
      </c>
    </row>
    <row r="29" spans="1:7" ht="29.25" customHeight="1" hidden="1">
      <c r="A29" s="8">
        <v>1.9</v>
      </c>
      <c r="B29" s="37" t="s">
        <v>120</v>
      </c>
      <c r="C29" s="35">
        <v>4.33</v>
      </c>
      <c r="D29" s="35">
        <f>матер!I108</f>
        <v>0</v>
      </c>
      <c r="E29" s="35">
        <f>матер!L108</f>
        <v>0</v>
      </c>
      <c r="F29" s="39">
        <f>D29+E29</f>
        <v>0</v>
      </c>
      <c r="G29" s="35">
        <v>8.93</v>
      </c>
    </row>
    <row r="32" spans="1:7" ht="15.75" customHeight="1">
      <c r="A32" s="171" t="s">
        <v>102</v>
      </c>
      <c r="B32" s="171"/>
      <c r="C32" s="171"/>
      <c r="D32" s="171"/>
      <c r="E32" s="171"/>
      <c r="F32" s="171"/>
      <c r="G32" s="171"/>
    </row>
  </sheetData>
  <sheetProtection/>
  <mergeCells count="12">
    <mergeCell ref="D11:D14"/>
    <mergeCell ref="A9:G9"/>
    <mergeCell ref="A7:G7"/>
    <mergeCell ref="F11:F14"/>
    <mergeCell ref="A32:G32"/>
    <mergeCell ref="B11:B14"/>
    <mergeCell ref="E11:E14"/>
    <mergeCell ref="B16:G16"/>
    <mergeCell ref="G11:G14"/>
    <mergeCell ref="A8:G8"/>
    <mergeCell ref="A11:A14"/>
    <mergeCell ref="C11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8515625" style="14" customWidth="1"/>
    <col min="2" max="2" width="31.57421875" style="14" customWidth="1"/>
    <col min="3" max="3" width="10.140625" style="14" hidden="1" customWidth="1"/>
    <col min="4" max="4" width="10.7109375" style="14" hidden="1" customWidth="1"/>
    <col min="5" max="5" width="10.57421875" style="14" hidden="1" customWidth="1"/>
    <col min="6" max="6" width="9.7109375" style="14" customWidth="1"/>
    <col min="7" max="16384" width="9.140625" style="14" customWidth="1"/>
  </cols>
  <sheetData>
    <row r="1" ht="15.75">
      <c r="F1" s="159" t="s">
        <v>97</v>
      </c>
    </row>
    <row r="2" spans="2:8" ht="17.25" customHeight="1">
      <c r="B2" s="217" t="s">
        <v>149</v>
      </c>
      <c r="C2" s="217"/>
      <c r="D2" s="217"/>
      <c r="E2" s="217"/>
      <c r="F2" s="217"/>
      <c r="G2" s="217"/>
      <c r="H2" s="217"/>
    </row>
    <row r="3" ht="15" customHeight="1">
      <c r="F3" s="160" t="s">
        <v>147</v>
      </c>
    </row>
    <row r="4" spans="2:7" ht="12.75" customHeight="1">
      <c r="B4" s="218" t="s">
        <v>150</v>
      </c>
      <c r="C4" s="218"/>
      <c r="D4" s="218"/>
      <c r="E4" s="218"/>
      <c r="F4" s="218"/>
      <c r="G4" s="218"/>
    </row>
    <row r="5" spans="1:6" ht="15.75">
      <c r="A5" s="19"/>
      <c r="F5" s="118"/>
    </row>
    <row r="6" ht="14.25" customHeight="1">
      <c r="A6" s="19"/>
    </row>
    <row r="7" spans="1:6" ht="19.5" customHeight="1">
      <c r="A7" s="161" t="s">
        <v>146</v>
      </c>
      <c r="B7" s="161"/>
      <c r="C7" s="161"/>
      <c r="D7" s="161"/>
      <c r="E7" s="161"/>
      <c r="F7" s="161"/>
    </row>
    <row r="8" spans="1:6" ht="15" customHeight="1">
      <c r="A8" s="161" t="s">
        <v>45</v>
      </c>
      <c r="B8" s="161"/>
      <c r="C8" s="161"/>
      <c r="D8" s="161"/>
      <c r="E8" s="161"/>
      <c r="F8" s="161"/>
    </row>
    <row r="9" spans="1:6" ht="15.75" customHeight="1">
      <c r="A9" s="161" t="s">
        <v>90</v>
      </c>
      <c r="B9" s="161"/>
      <c r="C9" s="161"/>
      <c r="D9" s="161"/>
      <c r="E9" s="161"/>
      <c r="F9" s="161"/>
    </row>
    <row r="10" spans="1:6" ht="16.5" customHeight="1">
      <c r="A10" s="162" t="s">
        <v>148</v>
      </c>
      <c r="B10" s="162"/>
      <c r="C10" s="162"/>
      <c r="D10" s="162"/>
      <c r="E10" s="162"/>
      <c r="F10" s="162"/>
    </row>
    <row r="11" spans="1:6" ht="15.75">
      <c r="A11" s="2"/>
      <c r="B11" s="3"/>
      <c r="C11" s="3"/>
      <c r="D11" s="1"/>
      <c r="E11" s="1"/>
      <c r="F11" s="4"/>
    </row>
    <row r="12" spans="1:6" ht="12.75" customHeight="1">
      <c r="A12" s="170" t="s">
        <v>20</v>
      </c>
      <c r="B12" s="170" t="s">
        <v>21</v>
      </c>
      <c r="C12" s="176" t="s">
        <v>46</v>
      </c>
      <c r="D12" s="170" t="s">
        <v>47</v>
      </c>
      <c r="E12" s="170" t="s">
        <v>48</v>
      </c>
      <c r="F12" s="172" t="s">
        <v>46</v>
      </c>
    </row>
    <row r="13" spans="1:6" ht="12.75" customHeight="1">
      <c r="A13" s="170"/>
      <c r="B13" s="170"/>
      <c r="C13" s="176"/>
      <c r="D13" s="170"/>
      <c r="E13" s="170"/>
      <c r="F13" s="172"/>
    </row>
    <row r="14" spans="1:6" ht="12.75">
      <c r="A14" s="170"/>
      <c r="B14" s="170"/>
      <c r="C14" s="176"/>
      <c r="D14" s="170"/>
      <c r="E14" s="170"/>
      <c r="F14" s="172"/>
    </row>
    <row r="15" spans="1:6" ht="65.25" customHeight="1">
      <c r="A15" s="170"/>
      <c r="B15" s="170"/>
      <c r="C15" s="176"/>
      <c r="D15" s="170"/>
      <c r="E15" s="170"/>
      <c r="F15" s="172"/>
    </row>
    <row r="16" spans="1:7" ht="1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3</v>
      </c>
      <c r="G16" s="21"/>
    </row>
    <row r="17" spans="1:7" ht="15.75">
      <c r="A17" s="121" t="s">
        <v>19</v>
      </c>
      <c r="B17" s="168" t="s">
        <v>85</v>
      </c>
      <c r="C17" s="169"/>
      <c r="D17" s="169"/>
      <c r="E17" s="169"/>
      <c r="F17" s="169"/>
      <c r="G17" s="21"/>
    </row>
    <row r="18" spans="1:8" ht="18" customHeight="1" hidden="1">
      <c r="A18" s="42" t="s">
        <v>34</v>
      </c>
      <c r="B18" s="43" t="s">
        <v>35</v>
      </c>
      <c r="C18" s="10">
        <v>21900</v>
      </c>
      <c r="D18" s="11">
        <f>матер!H14</f>
        <v>1.4911</v>
      </c>
      <c r="E18" s="10">
        <f aca="true" t="shared" si="0" ref="E18:E24">C18+D18</f>
        <v>21901.4911</v>
      </c>
      <c r="F18" s="39">
        <v>4.93</v>
      </c>
      <c r="G18" s="21"/>
      <c r="H18" s="144" t="s">
        <v>140</v>
      </c>
    </row>
    <row r="19" spans="1:6" ht="51" customHeight="1" hidden="1">
      <c r="A19" s="9" t="s">
        <v>38</v>
      </c>
      <c r="B19" s="6" t="s">
        <v>78</v>
      </c>
      <c r="C19" s="10">
        <v>21900</v>
      </c>
      <c r="D19" s="11">
        <f>матер!I33</f>
        <v>6.6</v>
      </c>
      <c r="E19" s="12">
        <f t="shared" si="0"/>
        <v>21906.6</v>
      </c>
      <c r="F19" s="39">
        <v>4.93</v>
      </c>
    </row>
    <row r="20" spans="1:6" ht="40.5" customHeight="1" hidden="1">
      <c r="A20" s="13" t="s">
        <v>51</v>
      </c>
      <c r="B20" s="6" t="s">
        <v>132</v>
      </c>
      <c r="C20" s="10">
        <v>28050</v>
      </c>
      <c r="D20" s="11">
        <f>матер!I40</f>
        <v>6.43</v>
      </c>
      <c r="E20" s="12">
        <f t="shared" si="0"/>
        <v>28056.43</v>
      </c>
      <c r="F20" s="39">
        <v>4.93</v>
      </c>
    </row>
    <row r="21" spans="1:6" ht="45" customHeight="1" hidden="1">
      <c r="A21" s="9" t="s">
        <v>38</v>
      </c>
      <c r="B21" s="6"/>
      <c r="C21" s="10">
        <v>28100</v>
      </c>
      <c r="D21" s="22">
        <f>матер!I47</f>
        <v>101.27</v>
      </c>
      <c r="E21" s="12">
        <f t="shared" si="0"/>
        <v>28201.27</v>
      </c>
      <c r="F21" s="39">
        <v>4.11</v>
      </c>
    </row>
    <row r="22" spans="1:6" ht="46.5" customHeight="1" hidden="1">
      <c r="A22" s="9" t="s">
        <v>38</v>
      </c>
      <c r="B22" s="6"/>
      <c r="C22" s="10">
        <v>21900</v>
      </c>
      <c r="D22" s="22" t="e">
        <f>матер!#REF!</f>
        <v>#REF!</v>
      </c>
      <c r="E22" s="12" t="e">
        <f t="shared" si="0"/>
        <v>#REF!</v>
      </c>
      <c r="F22" s="39">
        <v>4.11</v>
      </c>
    </row>
    <row r="23" spans="1:6" ht="46.5" customHeight="1" hidden="1">
      <c r="A23" s="13" t="s">
        <v>51</v>
      </c>
      <c r="B23" s="6"/>
      <c r="C23" s="10">
        <f>C22</f>
        <v>21900</v>
      </c>
      <c r="D23" s="22" t="e">
        <f>матер!#REF!</f>
        <v>#REF!</v>
      </c>
      <c r="E23" s="12" t="e">
        <f t="shared" si="0"/>
        <v>#REF!</v>
      </c>
      <c r="F23" s="39">
        <v>4.11</v>
      </c>
    </row>
    <row r="24" spans="1:6" ht="46.5" customHeight="1" hidden="1">
      <c r="A24" s="13" t="s">
        <v>57</v>
      </c>
      <c r="B24" s="6"/>
      <c r="C24" s="10">
        <f>C23</f>
        <v>21900</v>
      </c>
      <c r="D24" s="22">
        <f>матер!I54</f>
        <v>10.55</v>
      </c>
      <c r="E24" s="12">
        <f t="shared" si="0"/>
        <v>21910.55</v>
      </c>
      <c r="F24" s="39">
        <v>4.11</v>
      </c>
    </row>
    <row r="25" spans="1:6" ht="27" customHeight="1" hidden="1">
      <c r="A25" s="13" t="s">
        <v>76</v>
      </c>
      <c r="B25" s="37" t="s">
        <v>64</v>
      </c>
      <c r="C25" s="10">
        <v>21900</v>
      </c>
      <c r="D25" s="22">
        <f>матер!I28</f>
        <v>23.3</v>
      </c>
      <c r="E25" s="12">
        <f>C25+D25</f>
        <v>21923.3</v>
      </c>
      <c r="F25" s="39">
        <v>4.93</v>
      </c>
    </row>
    <row r="26" spans="1:6" ht="63.75" customHeight="1" hidden="1">
      <c r="A26" s="46" t="s">
        <v>77</v>
      </c>
      <c r="B26" s="37" t="s">
        <v>66</v>
      </c>
      <c r="C26" s="10"/>
      <c r="D26" s="38"/>
      <c r="E26" s="10"/>
      <c r="F26" s="39">
        <v>4.93</v>
      </c>
    </row>
    <row r="27" spans="1:6" ht="39" customHeight="1">
      <c r="A27" s="123" t="s">
        <v>43</v>
      </c>
      <c r="B27" s="124" t="s">
        <v>65</v>
      </c>
      <c r="C27" s="27"/>
      <c r="D27" s="120"/>
      <c r="E27" s="27"/>
      <c r="F27" s="39">
        <v>4.93</v>
      </c>
    </row>
    <row r="28" spans="1:6" ht="24.75" customHeight="1">
      <c r="A28" s="125" t="s">
        <v>82</v>
      </c>
      <c r="B28" s="37" t="s">
        <v>64</v>
      </c>
      <c r="C28" s="10"/>
      <c r="D28" s="38"/>
      <c r="E28" s="10"/>
      <c r="F28" s="39">
        <v>4.93</v>
      </c>
    </row>
    <row r="29" spans="1:6" ht="16.5" customHeight="1">
      <c r="A29" s="125" t="s">
        <v>86</v>
      </c>
      <c r="B29" s="37" t="s">
        <v>108</v>
      </c>
      <c r="C29" s="10"/>
      <c r="D29" s="38"/>
      <c r="E29" s="10"/>
      <c r="F29" s="39">
        <v>4.93</v>
      </c>
    </row>
    <row r="30" spans="1:6" ht="24.75" customHeight="1" hidden="1">
      <c r="A30" s="125" t="s">
        <v>87</v>
      </c>
      <c r="B30" s="37" t="s">
        <v>106</v>
      </c>
      <c r="C30" s="10"/>
      <c r="D30" s="38"/>
      <c r="E30" s="10"/>
      <c r="F30" s="39">
        <v>4.93</v>
      </c>
    </row>
    <row r="31" spans="1:6" ht="24.75" customHeight="1">
      <c r="A31" s="125" t="s">
        <v>114</v>
      </c>
      <c r="B31" s="37" t="s">
        <v>115</v>
      </c>
      <c r="C31" s="10"/>
      <c r="D31" s="38"/>
      <c r="E31" s="10"/>
      <c r="F31" s="39">
        <v>4.93</v>
      </c>
    </row>
    <row r="32" spans="1:6" ht="24.75" customHeight="1" hidden="1">
      <c r="A32" s="145" t="s">
        <v>121</v>
      </c>
      <c r="B32" s="37" t="s">
        <v>128</v>
      </c>
      <c r="C32" s="146"/>
      <c r="D32" s="147"/>
      <c r="E32" s="146"/>
      <c r="F32" s="39">
        <v>4.93</v>
      </c>
    </row>
    <row r="33" spans="1:6" ht="24.75" customHeight="1">
      <c r="A33" s="145" t="s">
        <v>127</v>
      </c>
      <c r="B33" s="37" t="s">
        <v>120</v>
      </c>
      <c r="C33" s="146"/>
      <c r="D33" s="147"/>
      <c r="E33" s="146"/>
      <c r="F33" s="39">
        <v>4.93</v>
      </c>
    </row>
    <row r="34" spans="1:6" ht="26.25" customHeight="1">
      <c r="A34" s="36"/>
      <c r="B34" s="36"/>
      <c r="C34" s="36"/>
      <c r="D34" s="36"/>
      <c r="E34" s="36"/>
      <c r="F34" s="36"/>
    </row>
    <row r="35" spans="1:6" ht="16.5" customHeight="1">
      <c r="A35" s="166" t="s">
        <v>101</v>
      </c>
      <c r="B35" s="166"/>
      <c r="C35" s="166"/>
      <c r="D35" s="166"/>
      <c r="E35" s="166"/>
      <c r="F35" s="166"/>
    </row>
    <row r="38" ht="12.75">
      <c r="A38" s="14" t="s">
        <v>124</v>
      </c>
    </row>
  </sheetData>
  <sheetProtection/>
  <mergeCells count="14">
    <mergeCell ref="A12:A15"/>
    <mergeCell ref="A9:F9"/>
    <mergeCell ref="B2:H2"/>
    <mergeCell ref="B4:G4"/>
    <mergeCell ref="A35:F35"/>
    <mergeCell ref="F12:F15"/>
    <mergeCell ref="A10:F10"/>
    <mergeCell ref="A7:F7"/>
    <mergeCell ref="A8:F8"/>
    <mergeCell ref="B17:F17"/>
    <mergeCell ref="C12:C15"/>
    <mergeCell ref="B12:B15"/>
    <mergeCell ref="D12:D15"/>
    <mergeCell ref="E12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C144"/>
  <sheetViews>
    <sheetView zoomScalePageLayoutView="0" workbookViewId="0" topLeftCell="A70">
      <selection activeCell="O19" sqref="O19"/>
    </sheetView>
  </sheetViews>
  <sheetFormatPr defaultColWidth="15.57421875" defaultRowHeight="22.5" customHeight="1"/>
  <cols>
    <col min="1" max="1" width="6.140625" style="14" customWidth="1"/>
    <col min="2" max="2" width="16.140625" style="14" customWidth="1"/>
    <col min="3" max="3" width="30.00390625" style="14" customWidth="1"/>
    <col min="4" max="4" width="11.28125" style="14" customWidth="1"/>
    <col min="5" max="5" width="9.8515625" style="14" customWidth="1"/>
    <col min="6" max="6" width="11.7109375" style="144" customWidth="1"/>
    <col min="7" max="7" width="12.57421875" style="14" customWidth="1"/>
    <col min="8" max="8" width="9.00390625" style="14" customWidth="1"/>
    <col min="9" max="9" width="8.140625" style="54" customWidth="1"/>
    <col min="10" max="10" width="6.8515625" style="14" customWidth="1"/>
    <col min="11" max="11" width="6.7109375" style="14" customWidth="1"/>
    <col min="12" max="12" width="7.140625" style="54" customWidth="1"/>
    <col min="13" max="13" width="7.8515625" style="54" customWidth="1"/>
    <col min="14" max="16" width="7.140625" style="54" customWidth="1"/>
    <col min="17" max="17" width="10.57421875" style="14" customWidth="1"/>
    <col min="18" max="16384" width="15.57421875" style="14" customWidth="1"/>
  </cols>
  <sheetData>
    <row r="1" spans="1:16" ht="14.25" customHeight="1">
      <c r="A1" s="182" t="s">
        <v>135</v>
      </c>
      <c r="B1" s="182"/>
      <c r="C1" s="182"/>
      <c r="D1" s="182"/>
      <c r="E1" s="182"/>
      <c r="F1" s="182"/>
      <c r="G1" s="182"/>
      <c r="L1" s="96"/>
      <c r="M1" s="96"/>
      <c r="N1" s="96"/>
      <c r="O1" s="96"/>
      <c r="P1" s="96"/>
    </row>
    <row r="2" spans="1:16" ht="16.5" customHeight="1">
      <c r="A2" s="182" t="s">
        <v>136</v>
      </c>
      <c r="B2" s="182"/>
      <c r="C2" s="182"/>
      <c r="D2" s="182"/>
      <c r="E2" s="182"/>
      <c r="F2" s="182"/>
      <c r="G2" s="182"/>
      <c r="L2" s="96"/>
      <c r="M2" s="96"/>
      <c r="N2" s="96"/>
      <c r="O2" s="96"/>
      <c r="P2" s="96"/>
    </row>
    <row r="3" spans="1:16" ht="16.5" customHeight="1">
      <c r="A3" s="182" t="s">
        <v>137</v>
      </c>
      <c r="B3" s="182"/>
      <c r="C3" s="182"/>
      <c r="D3" s="182"/>
      <c r="E3" s="182"/>
      <c r="F3" s="182"/>
      <c r="G3" s="182"/>
      <c r="L3" s="96"/>
      <c r="M3" s="96"/>
      <c r="N3" s="96"/>
      <c r="O3" s="96"/>
      <c r="P3" s="96"/>
    </row>
    <row r="4" spans="1:16" ht="16.5" customHeight="1">
      <c r="A4" s="182" t="s">
        <v>138</v>
      </c>
      <c r="B4" s="182"/>
      <c r="C4" s="182"/>
      <c r="D4" s="182"/>
      <c r="E4" s="182"/>
      <c r="F4" s="182"/>
      <c r="G4" s="182"/>
      <c r="L4" s="96"/>
      <c r="M4" s="96"/>
      <c r="N4" s="96"/>
      <c r="O4" s="96"/>
      <c r="P4" s="96"/>
    </row>
    <row r="5" spans="1:16" ht="98.25" customHeight="1">
      <c r="A5" s="51" t="s">
        <v>20</v>
      </c>
      <c r="B5" s="51" t="s">
        <v>21</v>
      </c>
      <c r="C5" s="51" t="s">
        <v>22</v>
      </c>
      <c r="D5" s="51" t="s">
        <v>23</v>
      </c>
      <c r="E5" s="51" t="s">
        <v>24</v>
      </c>
      <c r="F5" s="133" t="s">
        <v>40</v>
      </c>
      <c r="G5" s="51" t="s">
        <v>142</v>
      </c>
      <c r="H5" s="6" t="s">
        <v>91</v>
      </c>
      <c r="I5" s="53" t="s">
        <v>92</v>
      </c>
      <c r="J5" s="6" t="s">
        <v>93</v>
      </c>
      <c r="K5" s="6" t="s">
        <v>94</v>
      </c>
      <c r="L5" s="43" t="s">
        <v>95</v>
      </c>
      <c r="M5" s="149" t="s">
        <v>141</v>
      </c>
      <c r="N5" s="149"/>
      <c r="O5" s="149"/>
      <c r="P5" s="149"/>
    </row>
    <row r="6" spans="1:18" ht="22.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134">
        <v>6</v>
      </c>
      <c r="G6" s="8">
        <v>7</v>
      </c>
      <c r="H6" s="7">
        <v>8</v>
      </c>
      <c r="I6" s="60">
        <v>9</v>
      </c>
      <c r="J6" s="8">
        <v>10</v>
      </c>
      <c r="K6" s="7">
        <v>11</v>
      </c>
      <c r="L6" s="7">
        <v>12</v>
      </c>
      <c r="M6" s="45"/>
      <c r="N6" s="45"/>
      <c r="O6" s="45"/>
      <c r="P6" s="45"/>
      <c r="Q6" s="17"/>
      <c r="R6" s="21"/>
    </row>
    <row r="7" spans="1:18" ht="22.5" customHeight="1" thickBot="1">
      <c r="A7" s="52" t="s">
        <v>19</v>
      </c>
      <c r="B7" s="189" t="s">
        <v>33</v>
      </c>
      <c r="C7" s="190"/>
      <c r="D7" s="190"/>
      <c r="E7" s="190"/>
      <c r="F7" s="190"/>
      <c r="G7" s="191"/>
      <c r="L7" s="96"/>
      <c r="M7" s="96"/>
      <c r="N7" s="96"/>
      <c r="O7" s="96"/>
      <c r="P7" s="96"/>
      <c r="Q7" s="21"/>
      <c r="R7" s="21"/>
    </row>
    <row r="8" spans="1:18" ht="17.25" customHeight="1" thickBot="1">
      <c r="A8" s="195" t="s">
        <v>34</v>
      </c>
      <c r="B8" s="192" t="s">
        <v>35</v>
      </c>
      <c r="C8" s="61" t="s">
        <v>49</v>
      </c>
      <c r="D8" s="62" t="s">
        <v>25</v>
      </c>
      <c r="E8" s="62">
        <v>1</v>
      </c>
      <c r="F8" s="135">
        <v>0.9409</v>
      </c>
      <c r="G8" s="63">
        <f>E8*F8</f>
        <v>0.9409</v>
      </c>
      <c r="H8" s="88"/>
      <c r="I8" s="107"/>
      <c r="J8" s="93">
        <f>G8*10%</f>
        <v>0.09409000000000001</v>
      </c>
      <c r="K8" s="88"/>
      <c r="L8" s="150"/>
      <c r="M8" s="68">
        <f>G8+J8</f>
        <v>1.03499</v>
      </c>
      <c r="N8" s="64"/>
      <c r="O8" s="64"/>
      <c r="P8" s="64"/>
      <c r="Q8" s="21"/>
      <c r="R8" s="21"/>
    </row>
    <row r="9" spans="1:18" ht="16.5" customHeight="1" thickBot="1">
      <c r="A9" s="196"/>
      <c r="B9" s="193"/>
      <c r="C9" s="66" t="s">
        <v>139</v>
      </c>
      <c r="D9" s="67" t="s">
        <v>31</v>
      </c>
      <c r="E9" s="67">
        <v>3</v>
      </c>
      <c r="F9" s="136">
        <v>0.0098</v>
      </c>
      <c r="G9" s="63">
        <f>E9*F9</f>
        <v>0.0294</v>
      </c>
      <c r="H9" s="64"/>
      <c r="I9" s="65"/>
      <c r="J9" s="73">
        <f aca="true" t="shared" si="0" ref="J9:J14">G9*10%</f>
        <v>0.00294</v>
      </c>
      <c r="K9" s="64"/>
      <c r="L9" s="151"/>
      <c r="M9" s="68">
        <f aca="true" t="shared" si="1" ref="M9:M72">G9+J9</f>
        <v>0.03234</v>
      </c>
      <c r="N9" s="64"/>
      <c r="O9" s="64"/>
      <c r="P9" s="64"/>
      <c r="Q9" s="21"/>
      <c r="R9" s="21"/>
    </row>
    <row r="10" spans="1:18" ht="22.5" customHeight="1" thickBot="1">
      <c r="A10" s="196"/>
      <c r="B10" s="193"/>
      <c r="C10" s="66" t="s">
        <v>1</v>
      </c>
      <c r="D10" s="67" t="s">
        <v>42</v>
      </c>
      <c r="E10" s="67">
        <v>1</v>
      </c>
      <c r="F10" s="136">
        <v>0.169</v>
      </c>
      <c r="G10" s="63">
        <f>E10*F10</f>
        <v>0.169</v>
      </c>
      <c r="H10" s="64"/>
      <c r="I10" s="65"/>
      <c r="J10" s="73">
        <f t="shared" si="0"/>
        <v>0.016900000000000002</v>
      </c>
      <c r="K10" s="64"/>
      <c r="L10" s="151"/>
      <c r="M10" s="68">
        <f t="shared" si="1"/>
        <v>0.1859</v>
      </c>
      <c r="N10" s="64"/>
      <c r="O10" s="64"/>
      <c r="P10" s="64"/>
      <c r="Q10" s="21"/>
      <c r="R10" s="21"/>
    </row>
    <row r="11" spans="1:18" ht="24.75" customHeight="1" thickBot="1">
      <c r="A11" s="196"/>
      <c r="B11" s="193"/>
      <c r="C11" s="66" t="s">
        <v>59</v>
      </c>
      <c r="D11" s="67" t="s">
        <v>42</v>
      </c>
      <c r="E11" s="67">
        <v>4</v>
      </c>
      <c r="F11" s="136">
        <v>0.0213</v>
      </c>
      <c r="G11" s="63">
        <f>E11*F11</f>
        <v>0.0852</v>
      </c>
      <c r="H11" s="64"/>
      <c r="I11" s="65"/>
      <c r="J11" s="73">
        <v>0</v>
      </c>
      <c r="K11" s="64"/>
      <c r="L11" s="151"/>
      <c r="M11" s="68">
        <f t="shared" si="1"/>
        <v>0.0852</v>
      </c>
      <c r="N11" s="64"/>
      <c r="O11" s="64"/>
      <c r="P11" s="64"/>
      <c r="Q11" s="21"/>
      <c r="R11" s="21"/>
    </row>
    <row r="12" spans="1:18" ht="22.5" customHeight="1" thickBot="1">
      <c r="A12" s="196"/>
      <c r="B12" s="193"/>
      <c r="C12" s="66" t="s">
        <v>8</v>
      </c>
      <c r="D12" s="67" t="s">
        <v>31</v>
      </c>
      <c r="E12" s="67">
        <v>3</v>
      </c>
      <c r="F12" s="136">
        <v>0.0037</v>
      </c>
      <c r="G12" s="63">
        <f aca="true" t="shared" si="2" ref="G12:G70">E12*F12</f>
        <v>0.0111</v>
      </c>
      <c r="H12" s="64"/>
      <c r="I12" s="65"/>
      <c r="J12" s="73">
        <f t="shared" si="0"/>
        <v>0.00111</v>
      </c>
      <c r="K12" s="64"/>
      <c r="L12" s="151"/>
      <c r="M12" s="68">
        <f t="shared" si="1"/>
        <v>0.01221</v>
      </c>
      <c r="N12" s="64"/>
      <c r="O12" s="64"/>
      <c r="P12" s="64"/>
      <c r="Q12" s="21"/>
      <c r="R12" s="21"/>
    </row>
    <row r="13" spans="1:18" ht="12.75" customHeight="1" thickBot="1">
      <c r="A13" s="196"/>
      <c r="B13" s="193"/>
      <c r="C13" s="66" t="s">
        <v>10</v>
      </c>
      <c r="D13" s="67" t="s">
        <v>2</v>
      </c>
      <c r="E13" s="67">
        <v>0</v>
      </c>
      <c r="F13" s="136">
        <v>0</v>
      </c>
      <c r="G13" s="63">
        <f t="shared" si="2"/>
        <v>0</v>
      </c>
      <c r="H13" s="68"/>
      <c r="I13" s="65"/>
      <c r="J13" s="73">
        <f t="shared" si="0"/>
        <v>0</v>
      </c>
      <c r="K13" s="64"/>
      <c r="L13" s="151"/>
      <c r="M13" s="68">
        <f t="shared" si="1"/>
        <v>0</v>
      </c>
      <c r="N13" s="64"/>
      <c r="O13" s="64"/>
      <c r="P13" s="64"/>
      <c r="Q13" s="21"/>
      <c r="R13" s="21"/>
    </row>
    <row r="14" spans="1:18" ht="15.75" customHeight="1" thickBot="1">
      <c r="A14" s="197"/>
      <c r="B14" s="194"/>
      <c r="C14" s="69" t="s">
        <v>39</v>
      </c>
      <c r="D14" s="70" t="s">
        <v>13</v>
      </c>
      <c r="E14" s="70">
        <v>1</v>
      </c>
      <c r="F14" s="137">
        <v>0.2555</v>
      </c>
      <c r="G14" s="108">
        <f t="shared" si="2"/>
        <v>0.2555</v>
      </c>
      <c r="H14" s="104">
        <f>SUM(G8:G14)</f>
        <v>1.4911</v>
      </c>
      <c r="I14" s="131">
        <v>1.49</v>
      </c>
      <c r="J14" s="110">
        <f t="shared" si="0"/>
        <v>0.025550000000000003</v>
      </c>
      <c r="K14" s="113">
        <f>SUM(J8:J14)</f>
        <v>0.14059</v>
      </c>
      <c r="L14" s="152">
        <v>0.14</v>
      </c>
      <c r="M14" s="68">
        <f t="shared" si="1"/>
        <v>0.28105</v>
      </c>
      <c r="N14" s="156">
        <f>I14+L14</f>
        <v>1.63</v>
      </c>
      <c r="O14" s="156"/>
      <c r="P14" s="64"/>
      <c r="R14" s="21"/>
    </row>
    <row r="15" spans="1:18" ht="22.5" customHeight="1" thickBot="1">
      <c r="A15" s="179">
        <v>1.9</v>
      </c>
      <c r="B15" s="177" t="s">
        <v>84</v>
      </c>
      <c r="C15" s="61" t="s">
        <v>49</v>
      </c>
      <c r="D15" s="62" t="s">
        <v>25</v>
      </c>
      <c r="E15" s="62">
        <v>1</v>
      </c>
      <c r="F15" s="135">
        <f>F22</f>
        <v>0.9409</v>
      </c>
      <c r="G15" s="63">
        <f>E15*F15</f>
        <v>0.9409</v>
      </c>
      <c r="H15" s="88"/>
      <c r="I15" s="95"/>
      <c r="J15" s="73">
        <f>G15*10%</f>
        <v>0.09409000000000001</v>
      </c>
      <c r="K15" s="88"/>
      <c r="L15" s="150"/>
      <c r="M15" s="68">
        <f t="shared" si="1"/>
        <v>1.03499</v>
      </c>
      <c r="N15" s="64"/>
      <c r="O15" s="64"/>
      <c r="P15" s="64"/>
      <c r="Q15" s="21"/>
      <c r="R15" s="21"/>
    </row>
    <row r="16" spans="1:16" ht="22.5" customHeight="1" thickBot="1">
      <c r="A16" s="180"/>
      <c r="B16" s="176"/>
      <c r="C16" s="66" t="s">
        <v>139</v>
      </c>
      <c r="D16" s="67" t="s">
        <v>31</v>
      </c>
      <c r="E16" s="67">
        <v>3</v>
      </c>
      <c r="F16" s="136">
        <f>F9</f>
        <v>0.0098</v>
      </c>
      <c r="G16" s="63">
        <f>E16*F16</f>
        <v>0.0294</v>
      </c>
      <c r="H16" s="64"/>
      <c r="I16" s="72"/>
      <c r="J16" s="73">
        <f aca="true" t="shared" si="3" ref="J16:J75">G16*10%</f>
        <v>0.00294</v>
      </c>
      <c r="K16" s="64"/>
      <c r="L16" s="151"/>
      <c r="M16" s="68">
        <f t="shared" si="1"/>
        <v>0.03234</v>
      </c>
      <c r="N16" s="64"/>
      <c r="O16" s="64"/>
      <c r="P16" s="64"/>
    </row>
    <row r="17" spans="1:16" ht="22.5" customHeight="1" thickBot="1">
      <c r="A17" s="180"/>
      <c r="B17" s="176"/>
      <c r="C17" s="66" t="s">
        <v>1</v>
      </c>
      <c r="D17" s="67" t="s">
        <v>2</v>
      </c>
      <c r="E17" s="67">
        <v>0</v>
      </c>
      <c r="F17" s="136">
        <f>F10</f>
        <v>0.169</v>
      </c>
      <c r="G17" s="63">
        <f t="shared" si="2"/>
        <v>0</v>
      </c>
      <c r="H17" s="64"/>
      <c r="I17" s="72"/>
      <c r="J17" s="73">
        <f t="shared" si="3"/>
        <v>0</v>
      </c>
      <c r="K17" s="64"/>
      <c r="L17" s="151"/>
      <c r="M17" s="68">
        <f t="shared" si="1"/>
        <v>0</v>
      </c>
      <c r="N17" s="64"/>
      <c r="O17" s="64"/>
      <c r="P17" s="64"/>
    </row>
    <row r="18" spans="1:16" ht="25.5" customHeight="1" thickBot="1">
      <c r="A18" s="180"/>
      <c r="B18" s="176"/>
      <c r="C18" s="66" t="s">
        <v>59</v>
      </c>
      <c r="D18" s="67" t="s">
        <v>42</v>
      </c>
      <c r="E18" s="67">
        <v>4</v>
      </c>
      <c r="F18" s="136">
        <f>F11</f>
        <v>0.0213</v>
      </c>
      <c r="G18" s="63">
        <f t="shared" si="2"/>
        <v>0.0852</v>
      </c>
      <c r="H18" s="64"/>
      <c r="I18" s="72"/>
      <c r="J18" s="73">
        <v>0</v>
      </c>
      <c r="K18" s="64"/>
      <c r="L18" s="151"/>
      <c r="M18" s="68">
        <f t="shared" si="1"/>
        <v>0.0852</v>
      </c>
      <c r="N18" s="64"/>
      <c r="O18" s="64"/>
      <c r="P18" s="64"/>
    </row>
    <row r="19" spans="1:16" ht="22.5" customHeight="1" thickBot="1">
      <c r="A19" s="180"/>
      <c r="B19" s="176"/>
      <c r="C19" s="66" t="s">
        <v>8</v>
      </c>
      <c r="D19" s="67" t="s">
        <v>31</v>
      </c>
      <c r="E19" s="67">
        <v>3</v>
      </c>
      <c r="F19" s="136">
        <f>F12</f>
        <v>0.0037</v>
      </c>
      <c r="G19" s="63">
        <f t="shared" si="2"/>
        <v>0.0111</v>
      </c>
      <c r="H19" s="64"/>
      <c r="I19" s="72"/>
      <c r="J19" s="73">
        <f t="shared" si="3"/>
        <v>0.00111</v>
      </c>
      <c r="K19" s="64"/>
      <c r="L19" s="151"/>
      <c r="M19" s="68">
        <f t="shared" si="1"/>
        <v>0.01221</v>
      </c>
      <c r="N19" s="64"/>
      <c r="O19" s="64"/>
      <c r="P19" s="64"/>
    </row>
    <row r="20" spans="1:16" ht="22.5" customHeight="1" thickBot="1">
      <c r="A20" s="180"/>
      <c r="B20" s="176"/>
      <c r="C20" s="66" t="s">
        <v>10</v>
      </c>
      <c r="D20" s="67" t="s">
        <v>2</v>
      </c>
      <c r="E20" s="67">
        <v>0</v>
      </c>
      <c r="F20" s="136">
        <f>F13</f>
        <v>0</v>
      </c>
      <c r="G20" s="63">
        <f t="shared" si="2"/>
        <v>0</v>
      </c>
      <c r="H20" s="64"/>
      <c r="I20" s="72"/>
      <c r="J20" s="73">
        <f t="shared" si="3"/>
        <v>0</v>
      </c>
      <c r="K20" s="64"/>
      <c r="L20" s="151"/>
      <c r="M20" s="68">
        <f t="shared" si="1"/>
        <v>0</v>
      </c>
      <c r="N20" s="64"/>
      <c r="O20" s="64"/>
      <c r="P20" s="64"/>
    </row>
    <row r="21" spans="1:16" ht="22.5" customHeight="1" thickBot="1">
      <c r="A21" s="180"/>
      <c r="B21" s="198"/>
      <c r="C21" s="97" t="s">
        <v>70</v>
      </c>
      <c r="D21" s="98" t="s">
        <v>13</v>
      </c>
      <c r="E21" s="98">
        <v>1</v>
      </c>
      <c r="F21" s="138">
        <v>43.99</v>
      </c>
      <c r="G21" s="99">
        <f t="shared" si="2"/>
        <v>43.99</v>
      </c>
      <c r="H21" s="100">
        <v>45.0566</v>
      </c>
      <c r="I21" s="114">
        <v>45.06</v>
      </c>
      <c r="J21" s="110">
        <f t="shared" si="3"/>
        <v>4.399</v>
      </c>
      <c r="K21" s="115">
        <f>SUM(J15:J21)</f>
        <v>4.49714</v>
      </c>
      <c r="L21" s="153">
        <v>4.5</v>
      </c>
      <c r="M21" s="68">
        <f t="shared" si="1"/>
        <v>48.389</v>
      </c>
      <c r="N21" s="156">
        <f>I21+L21</f>
        <v>49.56</v>
      </c>
      <c r="O21" s="64"/>
      <c r="P21" s="64"/>
    </row>
    <row r="22" spans="1:16" ht="22.5" customHeight="1" thickBot="1">
      <c r="A22" s="179"/>
      <c r="B22" s="177" t="s">
        <v>83</v>
      </c>
      <c r="C22" s="61" t="s">
        <v>49</v>
      </c>
      <c r="D22" s="62" t="s">
        <v>25</v>
      </c>
      <c r="E22" s="62">
        <v>1</v>
      </c>
      <c r="F22" s="135">
        <f>F8</f>
        <v>0.9409</v>
      </c>
      <c r="G22" s="63">
        <f t="shared" si="2"/>
        <v>0.9409</v>
      </c>
      <c r="H22" s="88"/>
      <c r="I22" s="95"/>
      <c r="J22" s="88">
        <f t="shared" si="3"/>
        <v>0.09409000000000001</v>
      </c>
      <c r="K22" s="88"/>
      <c r="L22" s="150"/>
      <c r="M22" s="68">
        <f t="shared" si="1"/>
        <v>1.03499</v>
      </c>
      <c r="N22" s="64"/>
      <c r="O22" s="64"/>
      <c r="P22" s="64"/>
    </row>
    <row r="23" spans="1:16" ht="22.5" customHeight="1" thickBot="1">
      <c r="A23" s="180"/>
      <c r="B23" s="176"/>
      <c r="C23" s="66" t="s">
        <v>0</v>
      </c>
      <c r="D23" s="67" t="s">
        <v>31</v>
      </c>
      <c r="E23" s="67">
        <v>3</v>
      </c>
      <c r="F23" s="136">
        <f>F9</f>
        <v>0.0098</v>
      </c>
      <c r="G23" s="63">
        <f t="shared" si="2"/>
        <v>0.0294</v>
      </c>
      <c r="H23" s="64"/>
      <c r="I23" s="72"/>
      <c r="J23" s="64">
        <f t="shared" si="3"/>
        <v>0.00294</v>
      </c>
      <c r="K23" s="64"/>
      <c r="L23" s="151"/>
      <c r="M23" s="68">
        <f t="shared" si="1"/>
        <v>0.03234</v>
      </c>
      <c r="N23" s="64"/>
      <c r="O23" s="64"/>
      <c r="P23" s="64"/>
    </row>
    <row r="24" spans="1:16" ht="22.5" customHeight="1" thickBot="1">
      <c r="A24" s="180"/>
      <c r="B24" s="176"/>
      <c r="C24" s="66" t="s">
        <v>1</v>
      </c>
      <c r="D24" s="67" t="s">
        <v>2</v>
      </c>
      <c r="E24" s="67">
        <v>1</v>
      </c>
      <c r="F24" s="136">
        <f>F17</f>
        <v>0.169</v>
      </c>
      <c r="G24" s="63">
        <f t="shared" si="2"/>
        <v>0.169</v>
      </c>
      <c r="H24" s="64"/>
      <c r="I24" s="72"/>
      <c r="J24" s="64">
        <f t="shared" si="3"/>
        <v>0.016900000000000002</v>
      </c>
      <c r="K24" s="64"/>
      <c r="L24" s="151"/>
      <c r="M24" s="68">
        <f t="shared" si="1"/>
        <v>0.1859</v>
      </c>
      <c r="N24" s="64"/>
      <c r="O24" s="64"/>
      <c r="P24" s="64"/>
    </row>
    <row r="25" spans="1:16" ht="25.5" customHeight="1" thickBot="1">
      <c r="A25" s="180"/>
      <c r="B25" s="176"/>
      <c r="C25" s="66" t="s">
        <v>59</v>
      </c>
      <c r="D25" s="67" t="s">
        <v>41</v>
      </c>
      <c r="E25" s="67">
        <v>4</v>
      </c>
      <c r="F25" s="136">
        <f>F11</f>
        <v>0.0213</v>
      </c>
      <c r="G25" s="63">
        <f t="shared" si="2"/>
        <v>0.0852</v>
      </c>
      <c r="H25" s="64"/>
      <c r="I25" s="72"/>
      <c r="J25" s="64">
        <v>0</v>
      </c>
      <c r="K25" s="64"/>
      <c r="L25" s="151"/>
      <c r="M25" s="68">
        <f t="shared" si="1"/>
        <v>0.0852</v>
      </c>
      <c r="N25" s="64"/>
      <c r="O25" s="64"/>
      <c r="P25" s="64"/>
    </row>
    <row r="26" spans="1:16" ht="22.5" customHeight="1" thickBot="1">
      <c r="A26" s="180"/>
      <c r="B26" s="176"/>
      <c r="C26" s="66" t="s">
        <v>8</v>
      </c>
      <c r="D26" s="67" t="s">
        <v>31</v>
      </c>
      <c r="E26" s="67">
        <v>3</v>
      </c>
      <c r="F26" s="136">
        <f>F12</f>
        <v>0.0037</v>
      </c>
      <c r="G26" s="63">
        <f t="shared" si="2"/>
        <v>0.0111</v>
      </c>
      <c r="H26" s="64"/>
      <c r="I26" s="72"/>
      <c r="J26" s="64">
        <f t="shared" si="3"/>
        <v>0.00111</v>
      </c>
      <c r="K26" s="64"/>
      <c r="L26" s="151"/>
      <c r="M26" s="68">
        <f t="shared" si="1"/>
        <v>0.01221</v>
      </c>
      <c r="N26" s="64"/>
      <c r="O26" s="64"/>
      <c r="P26" s="64"/>
    </row>
    <row r="27" spans="1:16" ht="22.5" customHeight="1" thickBot="1">
      <c r="A27" s="180"/>
      <c r="B27" s="176"/>
      <c r="C27" s="66" t="s">
        <v>10</v>
      </c>
      <c r="D27" s="67" t="s">
        <v>2</v>
      </c>
      <c r="E27" s="67">
        <v>0</v>
      </c>
      <c r="F27" s="136">
        <v>0</v>
      </c>
      <c r="G27" s="63">
        <f t="shared" si="2"/>
        <v>0</v>
      </c>
      <c r="H27" s="64"/>
      <c r="I27" s="72"/>
      <c r="J27" s="64">
        <f t="shared" si="3"/>
        <v>0</v>
      </c>
      <c r="K27" s="64"/>
      <c r="L27" s="151"/>
      <c r="M27" s="68">
        <f t="shared" si="1"/>
        <v>0</v>
      </c>
      <c r="N27" s="64"/>
      <c r="O27" s="64"/>
      <c r="P27" s="64"/>
    </row>
    <row r="28" spans="1:16" ht="22.5" customHeight="1" thickBot="1">
      <c r="A28" s="181"/>
      <c r="B28" s="178"/>
      <c r="C28" s="69" t="s">
        <v>83</v>
      </c>
      <c r="D28" s="70" t="s">
        <v>13</v>
      </c>
      <c r="E28" s="70">
        <v>1</v>
      </c>
      <c r="F28" s="137">
        <v>22.06</v>
      </c>
      <c r="G28" s="108">
        <f t="shared" si="2"/>
        <v>22.06</v>
      </c>
      <c r="H28" s="104">
        <f>SUM(G22:G28)</f>
        <v>23.2956</v>
      </c>
      <c r="I28" s="112">
        <v>23.3</v>
      </c>
      <c r="J28" s="74">
        <f t="shared" si="3"/>
        <v>2.206</v>
      </c>
      <c r="K28" s="74">
        <f>SUM(J22:J28)</f>
        <v>2.32104</v>
      </c>
      <c r="L28" s="152">
        <v>2.32</v>
      </c>
      <c r="M28" s="68">
        <f t="shared" si="1"/>
        <v>24.266</v>
      </c>
      <c r="N28" s="156">
        <f>I28+L28</f>
        <v>25.62</v>
      </c>
      <c r="O28" s="64"/>
      <c r="P28" s="64"/>
    </row>
    <row r="29" spans="1:16" ht="22.5" customHeight="1" thickBot="1">
      <c r="A29" s="199" t="s">
        <v>52</v>
      </c>
      <c r="B29" s="202" t="s">
        <v>66</v>
      </c>
      <c r="C29" s="77" t="s">
        <v>44</v>
      </c>
      <c r="D29" s="78" t="s">
        <v>13</v>
      </c>
      <c r="E29" s="78">
        <v>1</v>
      </c>
      <c r="F29" s="139">
        <v>6.604</v>
      </c>
      <c r="G29" s="76">
        <f t="shared" si="2"/>
        <v>6.604</v>
      </c>
      <c r="H29" s="79"/>
      <c r="I29" s="72"/>
      <c r="J29" s="64">
        <f t="shared" si="3"/>
        <v>0.6604000000000001</v>
      </c>
      <c r="K29" s="21"/>
      <c r="L29" s="151"/>
      <c r="M29" s="68">
        <f t="shared" si="1"/>
        <v>7.2644</v>
      </c>
      <c r="N29" s="64"/>
      <c r="O29" s="64"/>
      <c r="P29" s="64"/>
    </row>
    <row r="30" spans="1:16" ht="22.5" customHeight="1" thickBot="1">
      <c r="A30" s="200"/>
      <c r="B30" s="203"/>
      <c r="C30" s="80" t="s">
        <v>49</v>
      </c>
      <c r="D30" s="81" t="s">
        <v>25</v>
      </c>
      <c r="E30" s="81">
        <v>0</v>
      </c>
      <c r="F30" s="136">
        <v>0.884</v>
      </c>
      <c r="G30" s="63">
        <f t="shared" si="2"/>
        <v>0</v>
      </c>
      <c r="H30" s="79"/>
      <c r="I30" s="72"/>
      <c r="J30" s="64">
        <f t="shared" si="3"/>
        <v>0</v>
      </c>
      <c r="K30" s="21"/>
      <c r="L30" s="151"/>
      <c r="M30" s="68">
        <f t="shared" si="1"/>
        <v>0</v>
      </c>
      <c r="N30" s="64"/>
      <c r="O30" s="64"/>
      <c r="P30" s="64"/>
    </row>
    <row r="31" spans="1:16" ht="22.5" customHeight="1" thickBot="1">
      <c r="A31" s="200"/>
      <c r="B31" s="203"/>
      <c r="C31" s="80" t="s">
        <v>0</v>
      </c>
      <c r="D31" s="81" t="s">
        <v>31</v>
      </c>
      <c r="E31" s="81">
        <v>0</v>
      </c>
      <c r="F31" s="136">
        <f>F23</f>
        <v>0.0098</v>
      </c>
      <c r="G31" s="63">
        <f t="shared" si="2"/>
        <v>0</v>
      </c>
      <c r="H31" s="79"/>
      <c r="I31" s="72"/>
      <c r="J31" s="64">
        <f t="shared" si="3"/>
        <v>0</v>
      </c>
      <c r="K31" s="21"/>
      <c r="L31" s="151"/>
      <c r="M31" s="68">
        <f t="shared" si="1"/>
        <v>0</v>
      </c>
      <c r="N31" s="64"/>
      <c r="O31" s="64"/>
      <c r="P31" s="64"/>
    </row>
    <row r="32" spans="1:16" ht="31.5" customHeight="1" thickBot="1">
      <c r="A32" s="200"/>
      <c r="B32" s="203"/>
      <c r="C32" s="80" t="s">
        <v>67</v>
      </c>
      <c r="D32" s="81" t="s">
        <v>41</v>
      </c>
      <c r="E32" s="81">
        <v>0</v>
      </c>
      <c r="F32" s="136">
        <f>F11</f>
        <v>0.0213</v>
      </c>
      <c r="G32" s="63">
        <f t="shared" si="2"/>
        <v>0</v>
      </c>
      <c r="H32" s="79"/>
      <c r="I32" s="72"/>
      <c r="J32" s="64">
        <f t="shared" si="3"/>
        <v>0</v>
      </c>
      <c r="K32" s="21"/>
      <c r="L32" s="151"/>
      <c r="M32" s="68">
        <f t="shared" si="1"/>
        <v>0</v>
      </c>
      <c r="N32" s="64"/>
      <c r="O32" s="64"/>
      <c r="P32" s="64"/>
    </row>
    <row r="33" spans="1:16" ht="22.5" customHeight="1" thickBot="1">
      <c r="A33" s="201"/>
      <c r="B33" s="204"/>
      <c r="C33" s="82" t="s">
        <v>8</v>
      </c>
      <c r="D33" s="83" t="s">
        <v>31</v>
      </c>
      <c r="E33" s="83">
        <v>0</v>
      </c>
      <c r="F33" s="137">
        <f>F26</f>
        <v>0.0037</v>
      </c>
      <c r="G33" s="108">
        <f t="shared" si="2"/>
        <v>0</v>
      </c>
      <c r="H33" s="84">
        <f>G29+G30+G31+G32+G33</f>
        <v>6.604</v>
      </c>
      <c r="I33" s="85">
        <v>6.6</v>
      </c>
      <c r="J33" s="71">
        <f t="shared" si="3"/>
        <v>0</v>
      </c>
      <c r="K33" s="111"/>
      <c r="L33" s="154"/>
      <c r="M33" s="68">
        <f t="shared" si="1"/>
        <v>0</v>
      </c>
      <c r="N33" s="64"/>
      <c r="O33" s="64"/>
      <c r="P33" s="64"/>
    </row>
    <row r="34" spans="1:16" ht="22.5" customHeight="1" thickBot="1">
      <c r="A34" s="205" t="s">
        <v>57</v>
      </c>
      <c r="B34" s="192" t="s">
        <v>81</v>
      </c>
      <c r="C34" s="61" t="s">
        <v>49</v>
      </c>
      <c r="D34" s="62" t="s">
        <v>25</v>
      </c>
      <c r="E34" s="62">
        <v>1</v>
      </c>
      <c r="F34" s="135">
        <f>F22</f>
        <v>0.9409</v>
      </c>
      <c r="G34" s="63">
        <f t="shared" si="2"/>
        <v>0.9409</v>
      </c>
      <c r="H34" s="88"/>
      <c r="I34" s="95"/>
      <c r="J34" s="88">
        <f t="shared" si="3"/>
        <v>0.09409000000000001</v>
      </c>
      <c r="K34" s="88"/>
      <c r="L34" s="150"/>
      <c r="M34" s="68">
        <f t="shared" si="1"/>
        <v>1.03499</v>
      </c>
      <c r="N34" s="64"/>
      <c r="O34" s="64"/>
      <c r="P34" s="64"/>
    </row>
    <row r="35" spans="1:16" ht="22.5" customHeight="1" thickBot="1">
      <c r="A35" s="206"/>
      <c r="B35" s="193"/>
      <c r="C35" s="66" t="s">
        <v>0</v>
      </c>
      <c r="D35" s="67" t="s">
        <v>31</v>
      </c>
      <c r="E35" s="67">
        <v>3</v>
      </c>
      <c r="F35" s="136">
        <f>F23</f>
        <v>0.0098</v>
      </c>
      <c r="G35" s="63">
        <f t="shared" si="2"/>
        <v>0.0294</v>
      </c>
      <c r="H35" s="64"/>
      <c r="I35" s="72"/>
      <c r="J35" s="64">
        <f t="shared" si="3"/>
        <v>0.00294</v>
      </c>
      <c r="K35" s="64"/>
      <c r="L35" s="151"/>
      <c r="M35" s="68">
        <f t="shared" si="1"/>
        <v>0.03234</v>
      </c>
      <c r="N35" s="64"/>
      <c r="O35" s="64"/>
      <c r="P35" s="64"/>
    </row>
    <row r="36" spans="1:16" ht="22.5" customHeight="1" thickBot="1">
      <c r="A36" s="206"/>
      <c r="B36" s="193"/>
      <c r="C36" s="66" t="s">
        <v>1</v>
      </c>
      <c r="D36" s="67" t="s">
        <v>2</v>
      </c>
      <c r="E36" s="67">
        <v>1</v>
      </c>
      <c r="F36" s="136">
        <f>F24</f>
        <v>0.169</v>
      </c>
      <c r="G36" s="63">
        <f t="shared" si="2"/>
        <v>0.169</v>
      </c>
      <c r="H36" s="64"/>
      <c r="I36" s="72"/>
      <c r="J36" s="64">
        <f t="shared" si="3"/>
        <v>0.016900000000000002</v>
      </c>
      <c r="K36" s="64"/>
      <c r="L36" s="151"/>
      <c r="M36" s="68">
        <f t="shared" si="1"/>
        <v>0.1859</v>
      </c>
      <c r="N36" s="64"/>
      <c r="O36" s="64"/>
      <c r="P36" s="64"/>
    </row>
    <row r="37" spans="1:16" ht="24.75" customHeight="1" thickBot="1">
      <c r="A37" s="206"/>
      <c r="B37" s="193"/>
      <c r="C37" s="66" t="s">
        <v>59</v>
      </c>
      <c r="D37" s="67" t="s">
        <v>41</v>
      </c>
      <c r="E37" s="67">
        <v>4</v>
      </c>
      <c r="F37" s="136">
        <f>F25</f>
        <v>0.0213</v>
      </c>
      <c r="G37" s="63">
        <f t="shared" si="2"/>
        <v>0.0852</v>
      </c>
      <c r="H37" s="64"/>
      <c r="I37" s="72"/>
      <c r="J37" s="64">
        <v>0</v>
      </c>
      <c r="K37" s="64"/>
      <c r="L37" s="151"/>
      <c r="M37" s="68">
        <f t="shared" si="1"/>
        <v>0.0852</v>
      </c>
      <c r="N37" s="64"/>
      <c r="O37" s="64"/>
      <c r="P37" s="64"/>
    </row>
    <row r="38" spans="1:16" ht="22.5" customHeight="1" thickBot="1">
      <c r="A38" s="206"/>
      <c r="B38" s="193"/>
      <c r="C38" s="66" t="s">
        <v>8</v>
      </c>
      <c r="D38" s="67" t="s">
        <v>31</v>
      </c>
      <c r="E38" s="67">
        <v>3</v>
      </c>
      <c r="F38" s="136">
        <f>F26</f>
        <v>0.0037</v>
      </c>
      <c r="G38" s="63">
        <f t="shared" si="2"/>
        <v>0.0111</v>
      </c>
      <c r="H38" s="64"/>
      <c r="I38" s="72"/>
      <c r="J38" s="64">
        <f t="shared" si="3"/>
        <v>0.00111</v>
      </c>
      <c r="K38" s="64"/>
      <c r="L38" s="151"/>
      <c r="M38" s="68">
        <f t="shared" si="1"/>
        <v>0.01221</v>
      </c>
      <c r="N38" s="64"/>
      <c r="O38" s="64"/>
      <c r="P38" s="64"/>
    </row>
    <row r="39" spans="1:16" ht="22.5" customHeight="1" thickBot="1">
      <c r="A39" s="206"/>
      <c r="B39" s="193"/>
      <c r="C39" s="66" t="s">
        <v>10</v>
      </c>
      <c r="D39" s="67" t="s">
        <v>2</v>
      </c>
      <c r="E39" s="67">
        <v>0</v>
      </c>
      <c r="F39" s="136">
        <v>0</v>
      </c>
      <c r="G39" s="63">
        <f t="shared" si="2"/>
        <v>0</v>
      </c>
      <c r="H39" s="64"/>
      <c r="I39" s="72"/>
      <c r="J39" s="64">
        <f t="shared" si="3"/>
        <v>0</v>
      </c>
      <c r="K39" s="64"/>
      <c r="L39" s="151"/>
      <c r="M39" s="68">
        <f t="shared" si="1"/>
        <v>0</v>
      </c>
      <c r="N39" s="64"/>
      <c r="O39" s="64"/>
      <c r="P39" s="64"/>
    </row>
    <row r="40" spans="1:16" ht="22.5" customHeight="1" thickBot="1">
      <c r="A40" s="207"/>
      <c r="B40" s="194"/>
      <c r="C40" s="69" t="s">
        <v>80</v>
      </c>
      <c r="D40" s="70" t="s">
        <v>13</v>
      </c>
      <c r="E40" s="70">
        <v>1</v>
      </c>
      <c r="F40" s="137">
        <v>5.1945</v>
      </c>
      <c r="G40" s="108">
        <f t="shared" si="2"/>
        <v>5.1945</v>
      </c>
      <c r="H40" s="116">
        <f>SUM(G34:G40)</f>
        <v>6.4300999999999995</v>
      </c>
      <c r="I40" s="75">
        <v>6.43</v>
      </c>
      <c r="J40" s="73">
        <f t="shared" si="3"/>
        <v>0.51945</v>
      </c>
      <c r="K40" s="73">
        <f>SUM(J34:J40)</f>
        <v>0.63449</v>
      </c>
      <c r="L40" s="73">
        <v>0.63</v>
      </c>
      <c r="M40" s="68">
        <f t="shared" si="1"/>
        <v>5.71395</v>
      </c>
      <c r="N40" s="156">
        <f>I40+L40</f>
        <v>7.06</v>
      </c>
      <c r="O40" s="64"/>
      <c r="P40" s="64"/>
    </row>
    <row r="41" spans="1:16" ht="22.5" customHeight="1" thickBot="1">
      <c r="A41" s="205" t="s">
        <v>57</v>
      </c>
      <c r="B41" s="192" t="s">
        <v>89</v>
      </c>
      <c r="C41" s="86" t="s">
        <v>49</v>
      </c>
      <c r="D41" s="62" t="s">
        <v>25</v>
      </c>
      <c r="E41" s="87">
        <v>1</v>
      </c>
      <c r="F41" s="135">
        <f>F34</f>
        <v>0.9409</v>
      </c>
      <c r="G41" s="63">
        <f t="shared" si="2"/>
        <v>0.9409</v>
      </c>
      <c r="H41" s="88"/>
      <c r="I41" s="72"/>
      <c r="J41" s="64">
        <f t="shared" si="3"/>
        <v>0.09409000000000001</v>
      </c>
      <c r="K41" s="64"/>
      <c r="L41" s="151"/>
      <c r="M41" s="68">
        <f t="shared" si="1"/>
        <v>1.03499</v>
      </c>
      <c r="N41" s="64"/>
      <c r="O41" s="64"/>
      <c r="P41" s="64"/>
    </row>
    <row r="42" spans="1:16" ht="22.5" customHeight="1" thickBot="1">
      <c r="A42" s="206"/>
      <c r="B42" s="193"/>
      <c r="C42" s="89" t="s">
        <v>0</v>
      </c>
      <c r="D42" s="90" t="s">
        <v>31</v>
      </c>
      <c r="E42" s="90">
        <v>3</v>
      </c>
      <c r="F42" s="140">
        <f>F23</f>
        <v>0.0098</v>
      </c>
      <c r="G42" s="63">
        <f t="shared" si="2"/>
        <v>0.0294</v>
      </c>
      <c r="H42" s="64"/>
      <c r="I42" s="72"/>
      <c r="J42" s="64">
        <f t="shared" si="3"/>
        <v>0.00294</v>
      </c>
      <c r="K42" s="64"/>
      <c r="L42" s="151"/>
      <c r="M42" s="68">
        <f t="shared" si="1"/>
        <v>0.03234</v>
      </c>
      <c r="N42" s="64"/>
      <c r="O42" s="64"/>
      <c r="P42" s="64"/>
    </row>
    <row r="43" spans="1:16" ht="22.5" customHeight="1" thickBot="1">
      <c r="A43" s="206"/>
      <c r="B43" s="193"/>
      <c r="C43" s="89" t="s">
        <v>1</v>
      </c>
      <c r="D43" s="90" t="s">
        <v>2</v>
      </c>
      <c r="E43" s="90">
        <v>1</v>
      </c>
      <c r="F43" s="136">
        <f>F24</f>
        <v>0.169</v>
      </c>
      <c r="G43" s="63">
        <f t="shared" si="2"/>
        <v>0.169</v>
      </c>
      <c r="H43" s="64"/>
      <c r="I43" s="72"/>
      <c r="J43" s="64">
        <f t="shared" si="3"/>
        <v>0.016900000000000002</v>
      </c>
      <c r="K43" s="64"/>
      <c r="L43" s="151"/>
      <c r="M43" s="68">
        <f t="shared" si="1"/>
        <v>0.1859</v>
      </c>
      <c r="N43" s="64"/>
      <c r="O43" s="64"/>
      <c r="P43" s="64"/>
    </row>
    <row r="44" spans="1:16" ht="22.5" customHeight="1" thickBot="1">
      <c r="A44" s="206"/>
      <c r="B44" s="193"/>
      <c r="C44" s="89" t="s">
        <v>50</v>
      </c>
      <c r="D44" s="90" t="s">
        <v>2</v>
      </c>
      <c r="E44" s="90">
        <v>4</v>
      </c>
      <c r="F44" s="136">
        <f>F37</f>
        <v>0.0213</v>
      </c>
      <c r="G44" s="63">
        <f t="shared" si="2"/>
        <v>0.0852</v>
      </c>
      <c r="H44" s="64"/>
      <c r="I44" s="72"/>
      <c r="J44" s="64">
        <v>0</v>
      </c>
      <c r="K44" s="64"/>
      <c r="L44" s="151"/>
      <c r="M44" s="68">
        <f t="shared" si="1"/>
        <v>0.0852</v>
      </c>
      <c r="N44" s="64"/>
      <c r="O44" s="64"/>
      <c r="P44" s="64"/>
    </row>
    <row r="45" spans="1:16" ht="22.5" customHeight="1" thickBot="1">
      <c r="A45" s="206"/>
      <c r="B45" s="193"/>
      <c r="C45" s="89" t="s">
        <v>8</v>
      </c>
      <c r="D45" s="90" t="s">
        <v>31</v>
      </c>
      <c r="E45" s="90">
        <v>3</v>
      </c>
      <c r="F45" s="136">
        <f>F38</f>
        <v>0.0037</v>
      </c>
      <c r="G45" s="63">
        <f t="shared" si="2"/>
        <v>0.0111</v>
      </c>
      <c r="H45" s="64"/>
      <c r="I45" s="72"/>
      <c r="J45" s="64">
        <f t="shared" si="3"/>
        <v>0.00111</v>
      </c>
      <c r="K45" s="64"/>
      <c r="L45" s="151"/>
      <c r="M45" s="68">
        <f t="shared" si="1"/>
        <v>0.01221</v>
      </c>
      <c r="N45" s="64"/>
      <c r="O45" s="64"/>
      <c r="P45" s="64"/>
    </row>
    <row r="46" spans="1:16" ht="22.5" customHeight="1" thickBot="1">
      <c r="A46" s="206"/>
      <c r="B46" s="193"/>
      <c r="C46" s="89" t="s">
        <v>10</v>
      </c>
      <c r="D46" s="90" t="s">
        <v>2</v>
      </c>
      <c r="E46" s="90">
        <v>0</v>
      </c>
      <c r="F46" s="136"/>
      <c r="G46" s="63">
        <f t="shared" si="2"/>
        <v>0</v>
      </c>
      <c r="H46" s="64"/>
      <c r="I46" s="72"/>
      <c r="J46" s="64">
        <f t="shared" si="3"/>
        <v>0</v>
      </c>
      <c r="K46" s="64"/>
      <c r="L46" s="151"/>
      <c r="M46" s="68">
        <f t="shared" si="1"/>
        <v>0</v>
      </c>
      <c r="N46" s="64"/>
      <c r="O46" s="64"/>
      <c r="P46" s="64"/>
    </row>
    <row r="47" spans="1:16" ht="22.5" customHeight="1" thickBot="1">
      <c r="A47" s="207"/>
      <c r="B47" s="194"/>
      <c r="C47" s="91" t="s">
        <v>131</v>
      </c>
      <c r="D47" s="92" t="s">
        <v>13</v>
      </c>
      <c r="E47" s="92">
        <v>1</v>
      </c>
      <c r="F47" s="137">
        <v>100.035</v>
      </c>
      <c r="G47" s="108">
        <f t="shared" si="2"/>
        <v>100.035</v>
      </c>
      <c r="H47" s="104">
        <f>SUM(G41:G47)</f>
        <v>101.2706</v>
      </c>
      <c r="I47" s="105">
        <v>101.27</v>
      </c>
      <c r="J47" s="71">
        <f t="shared" si="3"/>
        <v>10.0035</v>
      </c>
      <c r="K47" s="71">
        <f>SUM(J41:J47)</f>
        <v>10.118540000000001</v>
      </c>
      <c r="L47" s="155">
        <v>10.12</v>
      </c>
      <c r="M47" s="68">
        <f t="shared" si="1"/>
        <v>110.0385</v>
      </c>
      <c r="N47" s="156">
        <f>I47+L47</f>
        <v>111.39</v>
      </c>
      <c r="O47" s="156"/>
      <c r="P47" s="156"/>
    </row>
    <row r="48" spans="1:16" ht="22.5" customHeight="1" thickBot="1">
      <c r="A48" s="186"/>
      <c r="B48" s="183" t="s">
        <v>62</v>
      </c>
      <c r="C48" s="61" t="s">
        <v>130</v>
      </c>
      <c r="D48" s="62" t="s">
        <v>13</v>
      </c>
      <c r="E48" s="62">
        <v>1</v>
      </c>
      <c r="F48" s="141">
        <v>9.344</v>
      </c>
      <c r="G48" s="63">
        <f>E48*F48</f>
        <v>9.344</v>
      </c>
      <c r="H48" s="88"/>
      <c r="I48" s="95"/>
      <c r="J48" s="88">
        <f t="shared" si="3"/>
        <v>0.9344</v>
      </c>
      <c r="K48" s="88"/>
      <c r="L48" s="150"/>
      <c r="M48" s="68">
        <f t="shared" si="1"/>
        <v>10.2784</v>
      </c>
      <c r="N48" s="64"/>
      <c r="O48" s="64"/>
      <c r="P48" s="64"/>
    </row>
    <row r="49" spans="1:16" ht="22.5" customHeight="1" thickBot="1">
      <c r="A49" s="187"/>
      <c r="B49" s="184"/>
      <c r="C49" s="66" t="s">
        <v>49</v>
      </c>
      <c r="D49" s="62" t="s">
        <v>25</v>
      </c>
      <c r="E49" s="67">
        <v>1</v>
      </c>
      <c r="F49" s="140">
        <f>F41</f>
        <v>0.9409</v>
      </c>
      <c r="G49" s="63">
        <f>F49</f>
        <v>0.9409</v>
      </c>
      <c r="H49" s="64"/>
      <c r="I49" s="72"/>
      <c r="J49" s="64">
        <f t="shared" si="3"/>
        <v>0.09409000000000001</v>
      </c>
      <c r="K49" s="64"/>
      <c r="L49" s="151"/>
      <c r="M49" s="68">
        <f t="shared" si="1"/>
        <v>1.03499</v>
      </c>
      <c r="N49" s="64"/>
      <c r="O49" s="64"/>
      <c r="P49" s="64"/>
    </row>
    <row r="50" spans="1:16" ht="22.5" customHeight="1" thickBot="1">
      <c r="A50" s="187"/>
      <c r="B50" s="184"/>
      <c r="C50" s="66" t="s">
        <v>0</v>
      </c>
      <c r="D50" s="67" t="s">
        <v>31</v>
      </c>
      <c r="E50" s="67">
        <v>3</v>
      </c>
      <c r="F50" s="136">
        <f>F35</f>
        <v>0.0098</v>
      </c>
      <c r="G50" s="63">
        <f>F50</f>
        <v>0.0098</v>
      </c>
      <c r="H50" s="64"/>
      <c r="I50" s="72"/>
      <c r="J50" s="64">
        <f t="shared" si="3"/>
        <v>0.00098</v>
      </c>
      <c r="K50" s="64"/>
      <c r="L50" s="151"/>
      <c r="M50" s="68">
        <f t="shared" si="1"/>
        <v>0.01078</v>
      </c>
      <c r="N50" s="64"/>
      <c r="O50" s="64"/>
      <c r="P50" s="64"/>
    </row>
    <row r="51" spans="1:16" ht="24.75" customHeight="1" thickBot="1">
      <c r="A51" s="187"/>
      <c r="B51" s="184"/>
      <c r="C51" s="66" t="s">
        <v>59</v>
      </c>
      <c r="D51" s="67" t="s">
        <v>2</v>
      </c>
      <c r="E51" s="67">
        <v>4</v>
      </c>
      <c r="F51" s="136">
        <f>F32</f>
        <v>0.0213</v>
      </c>
      <c r="G51" s="63">
        <f t="shared" si="2"/>
        <v>0.0852</v>
      </c>
      <c r="H51" s="64"/>
      <c r="I51" s="72"/>
      <c r="J51" s="64">
        <v>0</v>
      </c>
      <c r="K51" s="64"/>
      <c r="L51" s="151"/>
      <c r="M51" s="68">
        <f t="shared" si="1"/>
        <v>0.0852</v>
      </c>
      <c r="N51" s="64"/>
      <c r="O51" s="64"/>
      <c r="P51" s="64"/>
    </row>
    <row r="52" spans="1:16" ht="22.5" customHeight="1" thickBot="1">
      <c r="A52" s="187"/>
      <c r="B52" s="184"/>
      <c r="C52" s="66" t="s">
        <v>8</v>
      </c>
      <c r="D52" s="67" t="s">
        <v>31</v>
      </c>
      <c r="E52" s="67">
        <v>3</v>
      </c>
      <c r="F52" s="136">
        <f>F33</f>
        <v>0.0037</v>
      </c>
      <c r="G52" s="63">
        <f>F52</f>
        <v>0.0037</v>
      </c>
      <c r="H52" s="64"/>
      <c r="I52" s="72"/>
      <c r="J52" s="64">
        <f t="shared" si="3"/>
        <v>0.00037000000000000005</v>
      </c>
      <c r="K52" s="64"/>
      <c r="L52" s="151"/>
      <c r="M52" s="68">
        <f t="shared" si="1"/>
        <v>0.00407</v>
      </c>
      <c r="N52" s="64"/>
      <c r="O52" s="64"/>
      <c r="P52" s="64"/>
    </row>
    <row r="53" spans="1:16" ht="22.5" customHeight="1" thickBot="1">
      <c r="A53" s="187"/>
      <c r="B53" s="184"/>
      <c r="C53" s="66" t="s">
        <v>10</v>
      </c>
      <c r="D53" s="67" t="s">
        <v>2</v>
      </c>
      <c r="E53" s="67">
        <v>0</v>
      </c>
      <c r="F53" s="136">
        <v>0</v>
      </c>
      <c r="G53" s="63">
        <f t="shared" si="2"/>
        <v>0</v>
      </c>
      <c r="H53" s="64"/>
      <c r="I53" s="72"/>
      <c r="J53" s="64">
        <f t="shared" si="3"/>
        <v>0</v>
      </c>
      <c r="K53" s="64"/>
      <c r="L53" s="151"/>
      <c r="M53" s="68">
        <f t="shared" si="1"/>
        <v>0</v>
      </c>
      <c r="N53" s="64"/>
      <c r="O53" s="64"/>
      <c r="P53" s="64"/>
    </row>
    <row r="54" spans="1:16" ht="22.5" customHeight="1" thickBot="1">
      <c r="A54" s="188"/>
      <c r="B54" s="185"/>
      <c r="C54" s="69" t="s">
        <v>1</v>
      </c>
      <c r="D54" s="70" t="s">
        <v>42</v>
      </c>
      <c r="E54" s="70">
        <v>1</v>
      </c>
      <c r="F54" s="142">
        <f>F43</f>
        <v>0.169</v>
      </c>
      <c r="G54" s="108">
        <f t="shared" si="2"/>
        <v>0.169</v>
      </c>
      <c r="H54" s="104">
        <f>SUM(G48:G54)</f>
        <v>10.5526</v>
      </c>
      <c r="I54" s="94">
        <v>10.55</v>
      </c>
      <c r="J54" s="71">
        <f t="shared" si="3"/>
        <v>0.016900000000000002</v>
      </c>
      <c r="K54" s="71">
        <f>SUM(J48:J54)</f>
        <v>1.04674</v>
      </c>
      <c r="L54" s="155">
        <v>1.05</v>
      </c>
      <c r="M54" s="68">
        <f t="shared" si="1"/>
        <v>0.1859</v>
      </c>
      <c r="N54" s="156">
        <f>I54+L54</f>
        <v>11.600000000000001</v>
      </c>
      <c r="O54" s="156"/>
      <c r="P54" s="156"/>
    </row>
    <row r="55" spans="1:16" ht="22.5" customHeight="1" thickBot="1">
      <c r="A55" s="208"/>
      <c r="B55" s="177" t="s">
        <v>65</v>
      </c>
      <c r="C55" s="61" t="s">
        <v>49</v>
      </c>
      <c r="D55" s="62" t="s">
        <v>25</v>
      </c>
      <c r="E55" s="62">
        <v>1</v>
      </c>
      <c r="F55" s="135">
        <f>F22</f>
        <v>0.9409</v>
      </c>
      <c r="G55" s="63">
        <f t="shared" si="2"/>
        <v>0.9409</v>
      </c>
      <c r="H55" s="88"/>
      <c r="I55" s="95"/>
      <c r="J55" s="64">
        <f t="shared" si="3"/>
        <v>0.09409000000000001</v>
      </c>
      <c r="K55" s="88"/>
      <c r="L55" s="150"/>
      <c r="M55" s="68">
        <f t="shared" si="1"/>
        <v>1.03499</v>
      </c>
      <c r="N55" s="64"/>
      <c r="O55" s="64"/>
      <c r="P55" s="64"/>
    </row>
    <row r="56" spans="1:16" ht="22.5" customHeight="1" thickBot="1">
      <c r="A56" s="209"/>
      <c r="B56" s="176"/>
      <c r="C56" s="66" t="s">
        <v>0</v>
      </c>
      <c r="D56" s="67" t="s">
        <v>31</v>
      </c>
      <c r="E56" s="67">
        <v>3</v>
      </c>
      <c r="F56" s="136">
        <f>F23</f>
        <v>0.0098</v>
      </c>
      <c r="G56" s="63">
        <f t="shared" si="2"/>
        <v>0.0294</v>
      </c>
      <c r="H56" s="64"/>
      <c r="I56" s="72"/>
      <c r="J56" s="64">
        <f t="shared" si="3"/>
        <v>0.00294</v>
      </c>
      <c r="K56" s="64"/>
      <c r="L56" s="151"/>
      <c r="M56" s="68">
        <f t="shared" si="1"/>
        <v>0.03234</v>
      </c>
      <c r="N56" s="64"/>
      <c r="O56" s="64"/>
      <c r="P56" s="64"/>
    </row>
    <row r="57" spans="1:16" ht="22.5" customHeight="1" thickBot="1">
      <c r="A57" s="209"/>
      <c r="B57" s="176"/>
      <c r="C57" s="66" t="s">
        <v>1</v>
      </c>
      <c r="D57" s="67" t="s">
        <v>2</v>
      </c>
      <c r="E57" s="67">
        <v>0</v>
      </c>
      <c r="F57" s="143">
        <f>F54</f>
        <v>0.169</v>
      </c>
      <c r="G57" s="63">
        <f t="shared" si="2"/>
        <v>0</v>
      </c>
      <c r="H57" s="64"/>
      <c r="I57" s="72"/>
      <c r="J57" s="64">
        <f t="shared" si="3"/>
        <v>0</v>
      </c>
      <c r="K57" s="64"/>
      <c r="L57" s="151"/>
      <c r="M57" s="68">
        <f t="shared" si="1"/>
        <v>0</v>
      </c>
      <c r="N57" s="64"/>
      <c r="O57" s="64"/>
      <c r="P57" s="64"/>
    </row>
    <row r="58" spans="1:16" ht="25.5" customHeight="1" thickBot="1">
      <c r="A58" s="209"/>
      <c r="B58" s="176"/>
      <c r="C58" s="66" t="s">
        <v>59</v>
      </c>
      <c r="D58" s="67" t="s">
        <v>41</v>
      </c>
      <c r="E58" s="67">
        <v>4</v>
      </c>
      <c r="F58" s="136">
        <f>F25</f>
        <v>0.0213</v>
      </c>
      <c r="G58" s="63">
        <f t="shared" si="2"/>
        <v>0.0852</v>
      </c>
      <c r="H58" s="64"/>
      <c r="I58" s="72"/>
      <c r="J58" s="64">
        <v>0</v>
      </c>
      <c r="K58" s="64"/>
      <c r="L58" s="151"/>
      <c r="M58" s="68">
        <f t="shared" si="1"/>
        <v>0.0852</v>
      </c>
      <c r="N58" s="64"/>
      <c r="O58" s="64"/>
      <c r="P58" s="64"/>
    </row>
    <row r="59" spans="1:16" ht="22.5" customHeight="1" thickBot="1">
      <c r="A59" s="209"/>
      <c r="B59" s="176"/>
      <c r="C59" s="66" t="s">
        <v>8</v>
      </c>
      <c r="D59" s="67" t="s">
        <v>31</v>
      </c>
      <c r="E59" s="67">
        <v>3</v>
      </c>
      <c r="F59" s="136">
        <f>F26</f>
        <v>0.0037</v>
      </c>
      <c r="G59" s="63">
        <f t="shared" si="2"/>
        <v>0.0111</v>
      </c>
      <c r="H59" s="64"/>
      <c r="I59" s="72"/>
      <c r="J59" s="64">
        <f t="shared" si="3"/>
        <v>0.00111</v>
      </c>
      <c r="K59" s="64"/>
      <c r="L59" s="151"/>
      <c r="M59" s="68">
        <f t="shared" si="1"/>
        <v>0.01221</v>
      </c>
      <c r="N59" s="64"/>
      <c r="O59" s="64"/>
      <c r="P59" s="64"/>
    </row>
    <row r="60" spans="1:16" ht="22.5" customHeight="1" thickBot="1">
      <c r="A60" s="209"/>
      <c r="B60" s="176"/>
      <c r="C60" s="66" t="s">
        <v>10</v>
      </c>
      <c r="D60" s="67" t="s">
        <v>2</v>
      </c>
      <c r="E60" s="67">
        <v>0</v>
      </c>
      <c r="F60" s="136">
        <v>0</v>
      </c>
      <c r="G60" s="63">
        <f t="shared" si="2"/>
        <v>0</v>
      </c>
      <c r="H60" s="64"/>
      <c r="I60" s="72"/>
      <c r="J60" s="64">
        <f t="shared" si="3"/>
        <v>0</v>
      </c>
      <c r="K60" s="64"/>
      <c r="L60" s="151"/>
      <c r="M60" s="68">
        <f t="shared" si="1"/>
        <v>0</v>
      </c>
      <c r="N60" s="64"/>
      <c r="O60" s="64"/>
      <c r="P60" s="64"/>
    </row>
    <row r="61" spans="1:17" ht="27" customHeight="1" thickBot="1">
      <c r="A61" s="210"/>
      <c r="B61" s="178"/>
      <c r="C61" s="69" t="s">
        <v>65</v>
      </c>
      <c r="D61" s="70" t="s">
        <v>13</v>
      </c>
      <c r="E61" s="70">
        <v>1</v>
      </c>
      <c r="F61" s="137">
        <v>117.32</v>
      </c>
      <c r="G61" s="108">
        <f t="shared" si="2"/>
        <v>117.32</v>
      </c>
      <c r="H61" s="104">
        <f>SUM(G55:G61)</f>
        <v>118.38659999999999</v>
      </c>
      <c r="I61" s="105">
        <v>118.39</v>
      </c>
      <c r="J61" s="64">
        <f t="shared" si="3"/>
        <v>11.732</v>
      </c>
      <c r="K61" s="71">
        <f>SUM(J55:J61)</f>
        <v>11.83014</v>
      </c>
      <c r="L61" s="155">
        <v>11.83</v>
      </c>
      <c r="M61" s="68">
        <f t="shared" si="1"/>
        <v>129.052</v>
      </c>
      <c r="N61" s="156">
        <f>I61+L61</f>
        <v>130.22</v>
      </c>
      <c r="O61" s="156"/>
      <c r="P61" s="156"/>
      <c r="Q61" s="50"/>
    </row>
    <row r="62" spans="1:16" ht="22.5" customHeight="1" thickBot="1">
      <c r="A62" s="195" t="s">
        <v>34</v>
      </c>
      <c r="B62" s="192" t="s">
        <v>71</v>
      </c>
      <c r="C62" s="61" t="s">
        <v>49</v>
      </c>
      <c r="D62" s="62" t="s">
        <v>25</v>
      </c>
      <c r="E62" s="62">
        <v>1</v>
      </c>
      <c r="F62" s="135">
        <f>F55</f>
        <v>0.9409</v>
      </c>
      <c r="G62" s="63">
        <f t="shared" si="2"/>
        <v>0.9409</v>
      </c>
      <c r="H62" s="88"/>
      <c r="I62" s="107"/>
      <c r="J62" s="88">
        <f t="shared" si="3"/>
        <v>0.09409000000000001</v>
      </c>
      <c r="K62" s="88"/>
      <c r="L62" s="150"/>
      <c r="M62" s="68">
        <f t="shared" si="1"/>
        <v>1.03499</v>
      </c>
      <c r="N62" s="64"/>
      <c r="O62" s="64"/>
      <c r="P62" s="64"/>
    </row>
    <row r="63" spans="1:16" ht="22.5" customHeight="1" thickBot="1">
      <c r="A63" s="196"/>
      <c r="B63" s="193"/>
      <c r="C63" s="66" t="s">
        <v>0</v>
      </c>
      <c r="D63" s="67" t="s">
        <v>31</v>
      </c>
      <c r="E63" s="67">
        <v>3</v>
      </c>
      <c r="F63" s="136">
        <f>F56</f>
        <v>0.0098</v>
      </c>
      <c r="G63" s="63">
        <f t="shared" si="2"/>
        <v>0.0294</v>
      </c>
      <c r="H63" s="64"/>
      <c r="I63" s="65"/>
      <c r="J63" s="64">
        <f t="shared" si="3"/>
        <v>0.00294</v>
      </c>
      <c r="K63" s="64"/>
      <c r="L63" s="151"/>
      <c r="M63" s="68">
        <f t="shared" si="1"/>
        <v>0.03234</v>
      </c>
      <c r="N63" s="64"/>
      <c r="O63" s="64"/>
      <c r="P63" s="64"/>
    </row>
    <row r="64" spans="1:16" ht="22.5" customHeight="1" thickBot="1">
      <c r="A64" s="196"/>
      <c r="B64" s="193"/>
      <c r="C64" s="66" t="s">
        <v>1</v>
      </c>
      <c r="D64" s="67" t="s">
        <v>2</v>
      </c>
      <c r="E64" s="67">
        <v>1</v>
      </c>
      <c r="F64" s="140">
        <f>F57</f>
        <v>0.169</v>
      </c>
      <c r="G64" s="63">
        <f t="shared" si="2"/>
        <v>0.169</v>
      </c>
      <c r="H64" s="64"/>
      <c r="I64" s="65"/>
      <c r="J64" s="64">
        <f t="shared" si="3"/>
        <v>0.016900000000000002</v>
      </c>
      <c r="K64" s="64"/>
      <c r="L64" s="151"/>
      <c r="M64" s="68">
        <f t="shared" si="1"/>
        <v>0.1859</v>
      </c>
      <c r="N64" s="64"/>
      <c r="O64" s="64"/>
      <c r="P64" s="64"/>
    </row>
    <row r="65" spans="1:16" ht="25.5" customHeight="1" thickBot="1">
      <c r="A65" s="196"/>
      <c r="B65" s="193"/>
      <c r="C65" s="66" t="s">
        <v>59</v>
      </c>
      <c r="D65" s="67" t="s">
        <v>41</v>
      </c>
      <c r="E65" s="67">
        <v>4</v>
      </c>
      <c r="F65" s="136">
        <f>F58</f>
        <v>0.0213</v>
      </c>
      <c r="G65" s="63">
        <f t="shared" si="2"/>
        <v>0.0852</v>
      </c>
      <c r="H65" s="64"/>
      <c r="I65" s="65"/>
      <c r="J65" s="64">
        <v>0</v>
      </c>
      <c r="K65" s="64"/>
      <c r="L65" s="151"/>
      <c r="M65" s="68">
        <f t="shared" si="1"/>
        <v>0.0852</v>
      </c>
      <c r="N65" s="64"/>
      <c r="O65" s="64"/>
      <c r="P65" s="64"/>
    </row>
    <row r="66" spans="1:16" ht="22.5" customHeight="1" thickBot="1">
      <c r="A66" s="196"/>
      <c r="B66" s="193"/>
      <c r="C66" s="66" t="s">
        <v>8</v>
      </c>
      <c r="D66" s="67" t="s">
        <v>31</v>
      </c>
      <c r="E66" s="67">
        <v>3</v>
      </c>
      <c r="F66" s="136">
        <f>F59</f>
        <v>0.0037</v>
      </c>
      <c r="G66" s="63">
        <f t="shared" si="2"/>
        <v>0.0111</v>
      </c>
      <c r="H66" s="64"/>
      <c r="I66" s="65"/>
      <c r="J66" s="64">
        <f t="shared" si="3"/>
        <v>0.00111</v>
      </c>
      <c r="K66" s="64"/>
      <c r="L66" s="151"/>
      <c r="M66" s="68">
        <f t="shared" si="1"/>
        <v>0.01221</v>
      </c>
      <c r="N66" s="64"/>
      <c r="O66" s="64"/>
      <c r="P66" s="64"/>
    </row>
    <row r="67" spans="1:16" ht="22.5" customHeight="1" thickBot="1">
      <c r="A67" s="196"/>
      <c r="B67" s="193"/>
      <c r="C67" s="66" t="s">
        <v>10</v>
      </c>
      <c r="D67" s="67" t="s">
        <v>2</v>
      </c>
      <c r="E67" s="67">
        <v>0</v>
      </c>
      <c r="F67" s="136">
        <v>0</v>
      </c>
      <c r="G67" s="63">
        <f t="shared" si="2"/>
        <v>0</v>
      </c>
      <c r="H67" s="68"/>
      <c r="I67" s="65"/>
      <c r="J67" s="64">
        <f t="shared" si="3"/>
        <v>0</v>
      </c>
      <c r="K67" s="64"/>
      <c r="L67" s="151"/>
      <c r="M67" s="68">
        <f t="shared" si="1"/>
        <v>0</v>
      </c>
      <c r="N67" s="64"/>
      <c r="O67" s="64"/>
      <c r="P67" s="64"/>
    </row>
    <row r="68" spans="1:16" ht="15.75" customHeight="1" thickBot="1">
      <c r="A68" s="197"/>
      <c r="B68" s="194"/>
      <c r="C68" s="69" t="s">
        <v>72</v>
      </c>
      <c r="D68" s="70" t="s">
        <v>13</v>
      </c>
      <c r="E68" s="70">
        <v>1</v>
      </c>
      <c r="F68" s="137">
        <v>0.5337</v>
      </c>
      <c r="G68" s="108">
        <f t="shared" si="2"/>
        <v>0.5337</v>
      </c>
      <c r="H68" s="104">
        <f>SUM(G62:G68)</f>
        <v>1.7692999999999999</v>
      </c>
      <c r="I68" s="109">
        <v>1.77</v>
      </c>
      <c r="J68" s="71">
        <f t="shared" si="3"/>
        <v>0.05337</v>
      </c>
      <c r="K68" s="71">
        <f>SUM(J62:J68)</f>
        <v>0.16841</v>
      </c>
      <c r="L68" s="154">
        <v>0.17</v>
      </c>
      <c r="M68" s="68">
        <f t="shared" si="1"/>
        <v>0.58707</v>
      </c>
      <c r="N68" s="64">
        <f>I68+L68</f>
        <v>1.94</v>
      </c>
      <c r="O68" s="64"/>
      <c r="P68" s="64"/>
    </row>
    <row r="69" spans="1:16" ht="22.5" customHeight="1" thickBot="1">
      <c r="A69" s="211"/>
      <c r="B69" s="192" t="s">
        <v>74</v>
      </c>
      <c r="C69" s="61" t="s">
        <v>75</v>
      </c>
      <c r="D69" s="62" t="s">
        <v>13</v>
      </c>
      <c r="E69" s="62">
        <v>1</v>
      </c>
      <c r="F69" s="141">
        <v>14.01</v>
      </c>
      <c r="G69" s="63">
        <f t="shared" si="2"/>
        <v>14.01</v>
      </c>
      <c r="H69" s="88"/>
      <c r="I69" s="95"/>
      <c r="J69" s="93">
        <f t="shared" si="3"/>
        <v>1.401</v>
      </c>
      <c r="K69" s="88"/>
      <c r="L69" s="150"/>
      <c r="M69" s="68">
        <f t="shared" si="1"/>
        <v>15.411</v>
      </c>
      <c r="N69" s="64"/>
      <c r="O69" s="64"/>
      <c r="P69" s="64"/>
    </row>
    <row r="70" spans="1:16" ht="22.5" customHeight="1" thickBot="1">
      <c r="A70" s="212"/>
      <c r="B70" s="193"/>
      <c r="C70" s="66" t="s">
        <v>49</v>
      </c>
      <c r="D70" s="67" t="s">
        <v>42</v>
      </c>
      <c r="E70" s="67">
        <v>1</v>
      </c>
      <c r="F70" s="140">
        <f>F62</f>
        <v>0.9409</v>
      </c>
      <c r="G70" s="63">
        <f t="shared" si="2"/>
        <v>0.9409</v>
      </c>
      <c r="H70" s="64"/>
      <c r="I70" s="72"/>
      <c r="J70" s="73">
        <f t="shared" si="3"/>
        <v>0.09409000000000001</v>
      </c>
      <c r="K70" s="64"/>
      <c r="L70" s="151"/>
      <c r="M70" s="68">
        <f t="shared" si="1"/>
        <v>1.03499</v>
      </c>
      <c r="N70" s="64"/>
      <c r="O70" s="64"/>
      <c r="P70" s="64"/>
    </row>
    <row r="71" spans="1:16" ht="22.5" customHeight="1" thickBot="1">
      <c r="A71" s="212"/>
      <c r="B71" s="193"/>
      <c r="C71" s="66" t="s">
        <v>0</v>
      </c>
      <c r="D71" s="67" t="s">
        <v>31</v>
      </c>
      <c r="E71" s="67">
        <v>3</v>
      </c>
      <c r="F71" s="136">
        <f>F63</f>
        <v>0.0098</v>
      </c>
      <c r="G71" s="63">
        <f aca="true" t="shared" si="4" ref="G71:G88">E71*F71</f>
        <v>0.0294</v>
      </c>
      <c r="H71" s="64"/>
      <c r="I71" s="72"/>
      <c r="J71" s="73">
        <f t="shared" si="3"/>
        <v>0.00294</v>
      </c>
      <c r="K71" s="64"/>
      <c r="L71" s="151"/>
      <c r="M71" s="68">
        <f t="shared" si="1"/>
        <v>0.03234</v>
      </c>
      <c r="N71" s="64"/>
      <c r="O71" s="64"/>
      <c r="P71" s="64"/>
    </row>
    <row r="72" spans="1:16" ht="26.25" thickBot="1">
      <c r="A72" s="212"/>
      <c r="B72" s="193"/>
      <c r="C72" s="66" t="s">
        <v>59</v>
      </c>
      <c r="D72" s="67" t="s">
        <v>2</v>
      </c>
      <c r="E72" s="67">
        <v>4</v>
      </c>
      <c r="F72" s="136">
        <f>F65</f>
        <v>0.0213</v>
      </c>
      <c r="G72" s="63">
        <f t="shared" si="4"/>
        <v>0.0852</v>
      </c>
      <c r="H72" s="64"/>
      <c r="I72" s="72"/>
      <c r="J72" s="73">
        <v>0</v>
      </c>
      <c r="K72" s="64"/>
      <c r="L72" s="151"/>
      <c r="M72" s="68">
        <f t="shared" si="1"/>
        <v>0.0852</v>
      </c>
      <c r="N72" s="64"/>
      <c r="O72" s="64"/>
      <c r="P72" s="64"/>
    </row>
    <row r="73" spans="1:16" ht="22.5" customHeight="1" thickBot="1">
      <c r="A73" s="212"/>
      <c r="B73" s="193"/>
      <c r="C73" s="66" t="s">
        <v>8</v>
      </c>
      <c r="D73" s="67" t="s">
        <v>31</v>
      </c>
      <c r="E73" s="67">
        <v>3</v>
      </c>
      <c r="F73" s="136">
        <f>F66</f>
        <v>0.0037</v>
      </c>
      <c r="G73" s="63">
        <f t="shared" si="4"/>
        <v>0.0111</v>
      </c>
      <c r="H73" s="64"/>
      <c r="I73" s="72"/>
      <c r="J73" s="73">
        <f t="shared" si="3"/>
        <v>0.00111</v>
      </c>
      <c r="K73" s="64"/>
      <c r="L73" s="151"/>
      <c r="M73" s="68">
        <f aca="true" t="shared" si="5" ref="M73:M117">G73+J73</f>
        <v>0.01221</v>
      </c>
      <c r="N73" s="64"/>
      <c r="O73" s="64"/>
      <c r="P73" s="64"/>
    </row>
    <row r="74" spans="1:16" ht="22.5" customHeight="1" thickBot="1">
      <c r="A74" s="212"/>
      <c r="B74" s="193"/>
      <c r="C74" s="66" t="s">
        <v>10</v>
      </c>
      <c r="D74" s="67" t="s">
        <v>2</v>
      </c>
      <c r="E74" s="67">
        <v>0</v>
      </c>
      <c r="F74" s="136">
        <v>0</v>
      </c>
      <c r="G74" s="63">
        <f t="shared" si="4"/>
        <v>0</v>
      </c>
      <c r="H74" s="64"/>
      <c r="I74" s="72"/>
      <c r="J74" s="73">
        <f t="shared" si="3"/>
        <v>0</v>
      </c>
      <c r="K74" s="64"/>
      <c r="L74" s="151"/>
      <c r="M74" s="68">
        <f t="shared" si="5"/>
        <v>0</v>
      </c>
      <c r="N74" s="64"/>
      <c r="O74" s="64"/>
      <c r="P74" s="64"/>
    </row>
    <row r="75" spans="1:16" ht="15.75" customHeight="1" thickBot="1">
      <c r="A75" s="213"/>
      <c r="B75" s="194"/>
      <c r="C75" s="69" t="s">
        <v>1</v>
      </c>
      <c r="D75" s="70" t="s">
        <v>42</v>
      </c>
      <c r="E75" s="70">
        <v>1</v>
      </c>
      <c r="F75" s="142">
        <f>F64</f>
        <v>0.169</v>
      </c>
      <c r="G75" s="103">
        <v>0</v>
      </c>
      <c r="H75" s="104">
        <f>SUM(G69:G75)</f>
        <v>15.076600000000001</v>
      </c>
      <c r="I75" s="105">
        <v>15.08</v>
      </c>
      <c r="J75" s="74">
        <f t="shared" si="3"/>
        <v>0</v>
      </c>
      <c r="K75" s="74">
        <f>SUM(J69:J75)</f>
        <v>1.49914</v>
      </c>
      <c r="L75" s="152">
        <v>1.5</v>
      </c>
      <c r="M75" s="68">
        <f t="shared" si="5"/>
        <v>0</v>
      </c>
      <c r="N75" s="64">
        <f>I75+L75</f>
        <v>16.58</v>
      </c>
      <c r="O75" s="64"/>
      <c r="P75" s="64"/>
    </row>
    <row r="76" spans="1:16" ht="22.5" customHeight="1" thickBot="1">
      <c r="A76" s="179">
        <v>1.9</v>
      </c>
      <c r="B76" s="177" t="s">
        <v>103</v>
      </c>
      <c r="C76" s="61" t="s">
        <v>49</v>
      </c>
      <c r="D76" s="62" t="s">
        <v>42</v>
      </c>
      <c r="E76" s="62">
        <v>1</v>
      </c>
      <c r="F76" s="135">
        <f>F70</f>
        <v>0.9409</v>
      </c>
      <c r="G76" s="63">
        <f t="shared" si="4"/>
        <v>0.9409</v>
      </c>
      <c r="H76" s="88"/>
      <c r="I76" s="95"/>
      <c r="J76" s="93">
        <f>G76*10%</f>
        <v>0.09409000000000001</v>
      </c>
      <c r="K76" s="88"/>
      <c r="L76" s="150"/>
      <c r="M76" s="68">
        <f t="shared" si="5"/>
        <v>1.03499</v>
      </c>
      <c r="N76" s="64"/>
      <c r="O76" s="64"/>
      <c r="P76" s="64"/>
    </row>
    <row r="77" spans="1:16" ht="22.5" customHeight="1" thickBot="1">
      <c r="A77" s="180"/>
      <c r="B77" s="176"/>
      <c r="C77" s="66" t="s">
        <v>0</v>
      </c>
      <c r="D77" s="67" t="s">
        <v>31</v>
      </c>
      <c r="E77" s="67">
        <v>3</v>
      </c>
      <c r="F77" s="136">
        <f>F71</f>
        <v>0.0098</v>
      </c>
      <c r="G77" s="63">
        <f t="shared" si="4"/>
        <v>0.0294</v>
      </c>
      <c r="H77" s="64"/>
      <c r="I77" s="72"/>
      <c r="J77" s="73">
        <f>G77*10%</f>
        <v>0.00294</v>
      </c>
      <c r="K77" s="64"/>
      <c r="L77" s="151"/>
      <c r="M77" s="68">
        <f t="shared" si="5"/>
        <v>0.03234</v>
      </c>
      <c r="N77" s="64"/>
      <c r="O77" s="64"/>
      <c r="P77" s="64"/>
    </row>
    <row r="78" spans="1:16" ht="22.5" customHeight="1" thickBot="1">
      <c r="A78" s="180"/>
      <c r="B78" s="176"/>
      <c r="C78" s="66" t="s">
        <v>1</v>
      </c>
      <c r="D78" s="67" t="s">
        <v>2</v>
      </c>
      <c r="E78" s="67">
        <v>0</v>
      </c>
      <c r="F78" s="140">
        <f>F64</f>
        <v>0.169</v>
      </c>
      <c r="G78" s="63">
        <f t="shared" si="4"/>
        <v>0</v>
      </c>
      <c r="H78" s="64"/>
      <c r="I78" s="72"/>
      <c r="J78" s="73">
        <f>G78*10%</f>
        <v>0</v>
      </c>
      <c r="K78" s="64"/>
      <c r="L78" s="151"/>
      <c r="M78" s="68">
        <f t="shared" si="5"/>
        <v>0</v>
      </c>
      <c r="N78" s="64"/>
      <c r="O78" s="64"/>
      <c r="P78" s="64"/>
    </row>
    <row r="79" spans="1:16" ht="25.5" customHeight="1" thickBot="1">
      <c r="A79" s="180"/>
      <c r="B79" s="176"/>
      <c r="C79" s="66" t="s">
        <v>59</v>
      </c>
      <c r="D79" s="67" t="s">
        <v>42</v>
      </c>
      <c r="E79" s="67">
        <v>4</v>
      </c>
      <c r="F79" s="136">
        <f>F72</f>
        <v>0.0213</v>
      </c>
      <c r="G79" s="63">
        <f t="shared" si="4"/>
        <v>0.0852</v>
      </c>
      <c r="H79" s="64"/>
      <c r="I79" s="72"/>
      <c r="J79" s="73">
        <v>0</v>
      </c>
      <c r="K79" s="64"/>
      <c r="L79" s="151"/>
      <c r="M79" s="68">
        <f t="shared" si="5"/>
        <v>0.0852</v>
      </c>
      <c r="N79" s="64"/>
      <c r="O79" s="64"/>
      <c r="P79" s="64"/>
    </row>
    <row r="80" spans="1:16" ht="22.5" customHeight="1" thickBot="1">
      <c r="A80" s="180"/>
      <c r="B80" s="176"/>
      <c r="C80" s="66" t="s">
        <v>8</v>
      </c>
      <c r="D80" s="67" t="s">
        <v>31</v>
      </c>
      <c r="E80" s="67">
        <v>3</v>
      </c>
      <c r="F80" s="136">
        <f>F73</f>
        <v>0.0037</v>
      </c>
      <c r="G80" s="63">
        <f t="shared" si="4"/>
        <v>0.0111</v>
      </c>
      <c r="H80" s="64"/>
      <c r="I80" s="72"/>
      <c r="J80" s="73">
        <f>G80*10%</f>
        <v>0.00111</v>
      </c>
      <c r="K80" s="64"/>
      <c r="L80" s="151"/>
      <c r="M80" s="68">
        <f t="shared" si="5"/>
        <v>0.01221</v>
      </c>
      <c r="N80" s="64"/>
      <c r="O80" s="64"/>
      <c r="P80" s="64"/>
    </row>
    <row r="81" spans="1:16" ht="22.5" customHeight="1" thickBot="1">
      <c r="A81" s="180"/>
      <c r="B81" s="176"/>
      <c r="C81" s="66" t="s">
        <v>10</v>
      </c>
      <c r="D81" s="67" t="s">
        <v>2</v>
      </c>
      <c r="E81" s="67">
        <v>0</v>
      </c>
      <c r="F81" s="136">
        <f>F74</f>
        <v>0</v>
      </c>
      <c r="G81" s="63">
        <f t="shared" si="4"/>
        <v>0</v>
      </c>
      <c r="H81" s="64"/>
      <c r="I81" s="72"/>
      <c r="J81" s="73">
        <f>G81*10%</f>
        <v>0</v>
      </c>
      <c r="K81" s="64"/>
      <c r="L81" s="151"/>
      <c r="M81" s="68">
        <f t="shared" si="5"/>
        <v>0</v>
      </c>
      <c r="N81" s="64"/>
      <c r="O81" s="64"/>
      <c r="P81" s="64"/>
    </row>
    <row r="82" spans="1:16" ht="22.5" customHeight="1" thickBot="1">
      <c r="A82" s="181"/>
      <c r="B82" s="178"/>
      <c r="C82" s="69" t="s">
        <v>104</v>
      </c>
      <c r="D82" s="70" t="s">
        <v>13</v>
      </c>
      <c r="E82" s="70">
        <v>1</v>
      </c>
      <c r="F82" s="137">
        <v>95.729</v>
      </c>
      <c r="G82" s="108">
        <f t="shared" si="4"/>
        <v>95.729</v>
      </c>
      <c r="H82" s="104">
        <f>SUM(G76:G82)</f>
        <v>96.7956</v>
      </c>
      <c r="I82" s="126">
        <v>96.8</v>
      </c>
      <c r="J82" s="74">
        <f>G82*10%</f>
        <v>9.5729</v>
      </c>
      <c r="K82" s="127">
        <f>SUM(J76:J82)</f>
        <v>9.671040000000001</v>
      </c>
      <c r="L82" s="152">
        <v>9.67</v>
      </c>
      <c r="M82" s="68">
        <f t="shared" si="5"/>
        <v>105.3019</v>
      </c>
      <c r="N82" s="156">
        <f>I82+L82</f>
        <v>106.47</v>
      </c>
      <c r="O82" s="64"/>
      <c r="P82" s="64"/>
    </row>
    <row r="83" spans="1:16" ht="22.5" customHeight="1" thickBot="1">
      <c r="A83" s="179" t="s">
        <v>109</v>
      </c>
      <c r="B83" s="177" t="s">
        <v>106</v>
      </c>
      <c r="C83" s="61" t="s">
        <v>49</v>
      </c>
      <c r="D83" s="62" t="s">
        <v>25</v>
      </c>
      <c r="E83" s="62">
        <v>1</v>
      </c>
      <c r="F83" s="135">
        <f>F76</f>
        <v>0.9409</v>
      </c>
      <c r="G83" s="130">
        <f t="shared" si="4"/>
        <v>0.9409</v>
      </c>
      <c r="H83" s="88"/>
      <c r="I83" s="95"/>
      <c r="J83" s="93">
        <f>G83*10%</f>
        <v>0.09409000000000001</v>
      </c>
      <c r="K83" s="88"/>
      <c r="L83" s="150"/>
      <c r="M83" s="68">
        <f t="shared" si="5"/>
        <v>1.03499</v>
      </c>
      <c r="N83" s="64"/>
      <c r="O83" s="64"/>
      <c r="P83" s="64"/>
    </row>
    <row r="84" spans="1:16" ht="22.5" customHeight="1" thickBot="1">
      <c r="A84" s="180"/>
      <c r="B84" s="176"/>
      <c r="C84" s="66" t="s">
        <v>0</v>
      </c>
      <c r="D84" s="67" t="s">
        <v>31</v>
      </c>
      <c r="E84" s="67">
        <v>3</v>
      </c>
      <c r="F84" s="136">
        <f>F77</f>
        <v>0.0098</v>
      </c>
      <c r="G84" s="63">
        <f t="shared" si="4"/>
        <v>0.0294</v>
      </c>
      <c r="H84" s="64"/>
      <c r="I84" s="72"/>
      <c r="J84" s="73">
        <f aca="true" t="shared" si="6" ref="J84:J89">G84*10%</f>
        <v>0.00294</v>
      </c>
      <c r="K84" s="64"/>
      <c r="L84" s="151"/>
      <c r="M84" s="68">
        <f t="shared" si="5"/>
        <v>0.03234</v>
      </c>
      <c r="N84" s="64"/>
      <c r="O84" s="64"/>
      <c r="P84" s="64"/>
    </row>
    <row r="85" spans="1:16" ht="22.5" customHeight="1" thickBot="1">
      <c r="A85" s="180"/>
      <c r="B85" s="176"/>
      <c r="C85" s="66" t="s">
        <v>1</v>
      </c>
      <c r="D85" s="67" t="s">
        <v>2</v>
      </c>
      <c r="E85" s="67">
        <v>1</v>
      </c>
      <c r="F85" s="140">
        <f>F75</f>
        <v>0.169</v>
      </c>
      <c r="G85" s="63">
        <f t="shared" si="4"/>
        <v>0.169</v>
      </c>
      <c r="H85" s="64"/>
      <c r="I85" s="72"/>
      <c r="J85" s="73">
        <f t="shared" si="6"/>
        <v>0.016900000000000002</v>
      </c>
      <c r="K85" s="64"/>
      <c r="L85" s="151"/>
      <c r="M85" s="68">
        <f t="shared" si="5"/>
        <v>0.1859</v>
      </c>
      <c r="N85" s="64"/>
      <c r="O85" s="64"/>
      <c r="P85" s="64"/>
    </row>
    <row r="86" spans="1:16" ht="26.25" customHeight="1" thickBot="1">
      <c r="A86" s="180"/>
      <c r="B86" s="176"/>
      <c r="C86" s="66" t="s">
        <v>59</v>
      </c>
      <c r="D86" s="67" t="s">
        <v>42</v>
      </c>
      <c r="E86" s="67">
        <v>4</v>
      </c>
      <c r="F86" s="136">
        <f>F79</f>
        <v>0.0213</v>
      </c>
      <c r="G86" s="63">
        <f t="shared" si="4"/>
        <v>0.0852</v>
      </c>
      <c r="H86" s="64"/>
      <c r="I86" s="72"/>
      <c r="J86" s="73">
        <v>0</v>
      </c>
      <c r="K86" s="64"/>
      <c r="L86" s="151"/>
      <c r="M86" s="68">
        <f t="shared" si="5"/>
        <v>0.0852</v>
      </c>
      <c r="N86" s="64"/>
      <c r="O86" s="64"/>
      <c r="P86" s="64"/>
    </row>
    <row r="87" spans="1:16" ht="22.5" customHeight="1" thickBot="1">
      <c r="A87" s="180"/>
      <c r="B87" s="176"/>
      <c r="C87" s="66" t="s">
        <v>8</v>
      </c>
      <c r="D87" s="67" t="s">
        <v>31</v>
      </c>
      <c r="E87" s="67">
        <v>3</v>
      </c>
      <c r="F87" s="136">
        <f>F80</f>
        <v>0.0037</v>
      </c>
      <c r="G87" s="63">
        <f t="shared" si="4"/>
        <v>0.0111</v>
      </c>
      <c r="H87" s="64"/>
      <c r="I87" s="72"/>
      <c r="J87" s="73">
        <f t="shared" si="6"/>
        <v>0.00111</v>
      </c>
      <c r="K87" s="64"/>
      <c r="L87" s="151"/>
      <c r="M87" s="68">
        <f t="shared" si="5"/>
        <v>0.01221</v>
      </c>
      <c r="N87" s="64"/>
      <c r="O87" s="64"/>
      <c r="P87" s="64"/>
    </row>
    <row r="88" spans="1:16" ht="22.5" customHeight="1" thickBot="1">
      <c r="A88" s="180"/>
      <c r="B88" s="176"/>
      <c r="C88" s="66" t="s">
        <v>10</v>
      </c>
      <c r="D88" s="67" t="s">
        <v>2</v>
      </c>
      <c r="E88" s="67">
        <v>0</v>
      </c>
      <c r="F88" s="136">
        <f>F81</f>
        <v>0</v>
      </c>
      <c r="G88" s="63">
        <f t="shared" si="4"/>
        <v>0</v>
      </c>
      <c r="H88" s="64"/>
      <c r="I88" s="72"/>
      <c r="J88" s="73">
        <f t="shared" si="6"/>
        <v>0</v>
      </c>
      <c r="K88" s="64"/>
      <c r="L88" s="151"/>
      <c r="M88" s="68">
        <f t="shared" si="5"/>
        <v>0</v>
      </c>
      <c r="N88" s="64"/>
      <c r="O88" s="64"/>
      <c r="P88" s="64"/>
    </row>
    <row r="89" spans="1:16" ht="22.5" customHeight="1" thickBot="1">
      <c r="A89" s="181"/>
      <c r="B89" s="178"/>
      <c r="C89" s="69" t="s">
        <v>105</v>
      </c>
      <c r="D89" s="70" t="s">
        <v>13</v>
      </c>
      <c r="E89" s="70">
        <v>1</v>
      </c>
      <c r="F89" s="137">
        <v>12.7193</v>
      </c>
      <c r="G89" s="129">
        <f>E89*F89</f>
        <v>12.7193</v>
      </c>
      <c r="H89" s="104">
        <f>SUM(G83:G89)</f>
        <v>13.9549</v>
      </c>
      <c r="I89" s="126">
        <v>13.95</v>
      </c>
      <c r="J89" s="74">
        <f t="shared" si="6"/>
        <v>1.2719300000000002</v>
      </c>
      <c r="K89" s="127">
        <f>SUM(J83:J89)</f>
        <v>1.3869700000000003</v>
      </c>
      <c r="L89" s="152">
        <v>1.39</v>
      </c>
      <c r="M89" s="68">
        <f t="shared" si="5"/>
        <v>13.991230000000002</v>
      </c>
      <c r="N89" s="156">
        <f>I89+L89</f>
        <v>15.34</v>
      </c>
      <c r="O89" s="64"/>
      <c r="P89" s="64"/>
    </row>
    <row r="90" spans="1:16" ht="22.5" customHeight="1" thickBot="1">
      <c r="A90" s="179">
        <v>1.11</v>
      </c>
      <c r="B90" s="177" t="s">
        <v>110</v>
      </c>
      <c r="C90" s="61" t="s">
        <v>49</v>
      </c>
      <c r="D90" s="62" t="s">
        <v>25</v>
      </c>
      <c r="E90" s="62">
        <v>1</v>
      </c>
      <c r="F90" s="135">
        <f aca="true" t="shared" si="7" ref="F90:F116">F83</f>
        <v>0.9409</v>
      </c>
      <c r="G90" s="63">
        <f aca="true" t="shared" si="8" ref="G90:G96">E90*F90</f>
        <v>0.9409</v>
      </c>
      <c r="H90" s="88"/>
      <c r="I90" s="95"/>
      <c r="J90" s="93">
        <f>G90*10%</f>
        <v>0.09409000000000001</v>
      </c>
      <c r="K90" s="88"/>
      <c r="L90" s="150"/>
      <c r="M90" s="68">
        <f t="shared" si="5"/>
        <v>1.03499</v>
      </c>
      <c r="N90" s="64"/>
      <c r="O90" s="64"/>
      <c r="P90" s="64"/>
    </row>
    <row r="91" spans="1:16" ht="22.5" customHeight="1" thickBot="1">
      <c r="A91" s="180"/>
      <c r="B91" s="176"/>
      <c r="C91" s="66" t="s">
        <v>0</v>
      </c>
      <c r="D91" s="67" t="s">
        <v>31</v>
      </c>
      <c r="E91" s="67">
        <v>3</v>
      </c>
      <c r="F91" s="136">
        <f t="shared" si="7"/>
        <v>0.0098</v>
      </c>
      <c r="G91" s="63">
        <f t="shared" si="8"/>
        <v>0.0294</v>
      </c>
      <c r="H91" s="64"/>
      <c r="I91" s="72"/>
      <c r="J91" s="73">
        <f aca="true" t="shared" si="9" ref="J91:J96">G91*10%</f>
        <v>0.00294</v>
      </c>
      <c r="K91" s="64"/>
      <c r="L91" s="151"/>
      <c r="M91" s="68">
        <f t="shared" si="5"/>
        <v>0.03234</v>
      </c>
      <c r="N91" s="64"/>
      <c r="O91" s="64"/>
      <c r="P91" s="64"/>
    </row>
    <row r="92" spans="1:16" ht="22.5" customHeight="1" thickBot="1">
      <c r="A92" s="180"/>
      <c r="B92" s="176"/>
      <c r="C92" s="66" t="s">
        <v>1</v>
      </c>
      <c r="D92" s="67" t="s">
        <v>2</v>
      </c>
      <c r="E92" s="67">
        <v>1</v>
      </c>
      <c r="F92" s="136">
        <f t="shared" si="7"/>
        <v>0.169</v>
      </c>
      <c r="G92" s="63">
        <f t="shared" si="8"/>
        <v>0.169</v>
      </c>
      <c r="H92" s="64"/>
      <c r="I92" s="72"/>
      <c r="J92" s="73">
        <f t="shared" si="9"/>
        <v>0.016900000000000002</v>
      </c>
      <c r="K92" s="64"/>
      <c r="L92" s="151"/>
      <c r="M92" s="68">
        <f t="shared" si="5"/>
        <v>0.1859</v>
      </c>
      <c r="N92" s="64"/>
      <c r="O92" s="64"/>
      <c r="P92" s="64"/>
    </row>
    <row r="93" spans="1:16" ht="25.5" customHeight="1" thickBot="1">
      <c r="A93" s="180"/>
      <c r="B93" s="176"/>
      <c r="C93" s="66" t="s">
        <v>59</v>
      </c>
      <c r="D93" s="67" t="s">
        <v>42</v>
      </c>
      <c r="E93" s="67">
        <v>4</v>
      </c>
      <c r="F93" s="136">
        <f t="shared" si="7"/>
        <v>0.0213</v>
      </c>
      <c r="G93" s="63">
        <f t="shared" si="8"/>
        <v>0.0852</v>
      </c>
      <c r="H93" s="64"/>
      <c r="I93" s="72"/>
      <c r="J93" s="73">
        <v>0</v>
      </c>
      <c r="K93" s="64"/>
      <c r="L93" s="151"/>
      <c r="M93" s="68">
        <f t="shared" si="5"/>
        <v>0.0852</v>
      </c>
      <c r="N93" s="64"/>
      <c r="O93" s="64"/>
      <c r="P93" s="64"/>
    </row>
    <row r="94" spans="1:16" ht="22.5" customHeight="1" thickBot="1">
      <c r="A94" s="180"/>
      <c r="B94" s="176"/>
      <c r="C94" s="66" t="s">
        <v>8</v>
      </c>
      <c r="D94" s="67" t="s">
        <v>31</v>
      </c>
      <c r="E94" s="67">
        <v>3</v>
      </c>
      <c r="F94" s="136">
        <f t="shared" si="7"/>
        <v>0.0037</v>
      </c>
      <c r="G94" s="63">
        <f t="shared" si="8"/>
        <v>0.0111</v>
      </c>
      <c r="H94" s="64"/>
      <c r="I94" s="72"/>
      <c r="J94" s="73">
        <f t="shared" si="9"/>
        <v>0.00111</v>
      </c>
      <c r="K94" s="64"/>
      <c r="L94" s="151"/>
      <c r="M94" s="68">
        <f t="shared" si="5"/>
        <v>0.01221</v>
      </c>
      <c r="N94" s="64"/>
      <c r="O94" s="64"/>
      <c r="P94" s="64"/>
    </row>
    <row r="95" spans="1:16" ht="22.5" customHeight="1" thickBot="1">
      <c r="A95" s="180"/>
      <c r="B95" s="176"/>
      <c r="C95" s="66" t="s">
        <v>10</v>
      </c>
      <c r="D95" s="67" t="s">
        <v>2</v>
      </c>
      <c r="E95" s="67">
        <v>0</v>
      </c>
      <c r="F95" s="136">
        <f t="shared" si="7"/>
        <v>0</v>
      </c>
      <c r="G95" s="63">
        <f t="shared" si="8"/>
        <v>0</v>
      </c>
      <c r="H95" s="64"/>
      <c r="I95" s="72"/>
      <c r="J95" s="73">
        <f t="shared" si="9"/>
        <v>0</v>
      </c>
      <c r="K95" s="64"/>
      <c r="L95" s="151"/>
      <c r="M95" s="68">
        <f t="shared" si="5"/>
        <v>0</v>
      </c>
      <c r="N95" s="64"/>
      <c r="O95" s="64"/>
      <c r="P95" s="64"/>
    </row>
    <row r="96" spans="1:16" ht="22.5" customHeight="1" thickBot="1">
      <c r="A96" s="181"/>
      <c r="B96" s="178"/>
      <c r="C96" s="69" t="s">
        <v>110</v>
      </c>
      <c r="D96" s="70" t="s">
        <v>13</v>
      </c>
      <c r="E96" s="70">
        <v>1</v>
      </c>
      <c r="F96" s="137">
        <v>2.069</v>
      </c>
      <c r="G96" s="108">
        <f t="shared" si="8"/>
        <v>2.069</v>
      </c>
      <c r="H96" s="104">
        <f>SUM(G90:G96)</f>
        <v>3.3045999999999998</v>
      </c>
      <c r="I96" s="126">
        <v>3.3</v>
      </c>
      <c r="J96" s="74">
        <f t="shared" si="9"/>
        <v>0.2069</v>
      </c>
      <c r="K96" s="127">
        <f>SUM(J90:J96)</f>
        <v>0.32194</v>
      </c>
      <c r="L96" s="152">
        <v>0.32</v>
      </c>
      <c r="M96" s="68">
        <f t="shared" si="5"/>
        <v>2.2759</v>
      </c>
      <c r="N96" s="156">
        <f>I96+L96</f>
        <v>3.6199999999999997</v>
      </c>
      <c r="O96" s="64"/>
      <c r="P96" s="64"/>
    </row>
    <row r="97" spans="2:16" ht="22.5" customHeight="1" thickBot="1">
      <c r="B97" s="177" t="s">
        <v>113</v>
      </c>
      <c r="C97" s="61" t="s">
        <v>49</v>
      </c>
      <c r="D97" s="62" t="s">
        <v>25</v>
      </c>
      <c r="E97" s="62">
        <v>1</v>
      </c>
      <c r="F97" s="135">
        <f t="shared" si="7"/>
        <v>0.9409</v>
      </c>
      <c r="G97" s="63">
        <f aca="true" t="shared" si="10" ref="G97:G102">E97*F97</f>
        <v>0.9409</v>
      </c>
      <c r="H97" s="88"/>
      <c r="I97" s="95"/>
      <c r="J97" s="93">
        <f>G97*10%</f>
        <v>0.09409000000000001</v>
      </c>
      <c r="K97" s="88"/>
      <c r="L97" s="150"/>
      <c r="M97" s="68">
        <f t="shared" si="5"/>
        <v>1.03499</v>
      </c>
      <c r="N97" s="64"/>
      <c r="O97" s="64"/>
      <c r="P97" s="64"/>
    </row>
    <row r="98" spans="2:16" ht="22.5" customHeight="1" thickBot="1">
      <c r="B98" s="176"/>
      <c r="C98" s="66" t="s">
        <v>0</v>
      </c>
      <c r="D98" s="67" t="s">
        <v>31</v>
      </c>
      <c r="E98" s="67">
        <v>3</v>
      </c>
      <c r="F98" s="136">
        <f t="shared" si="7"/>
        <v>0.0098</v>
      </c>
      <c r="G98" s="63">
        <f t="shared" si="10"/>
        <v>0.0294</v>
      </c>
      <c r="H98" s="64"/>
      <c r="I98" s="72"/>
      <c r="J98" s="73">
        <f>G98*10%</f>
        <v>0.00294</v>
      </c>
      <c r="K98" s="64"/>
      <c r="L98" s="151"/>
      <c r="M98" s="68">
        <f t="shared" si="5"/>
        <v>0.03234</v>
      </c>
      <c r="N98" s="64"/>
      <c r="O98" s="64"/>
      <c r="P98" s="64"/>
    </row>
    <row r="99" spans="2:16" ht="22.5" customHeight="1" thickBot="1">
      <c r="B99" s="176"/>
      <c r="C99" s="66" t="s">
        <v>1</v>
      </c>
      <c r="D99" s="67" t="s">
        <v>2</v>
      </c>
      <c r="E99" s="67">
        <v>1</v>
      </c>
      <c r="F99" s="136">
        <f t="shared" si="7"/>
        <v>0.169</v>
      </c>
      <c r="G99" s="63">
        <f t="shared" si="10"/>
        <v>0.169</v>
      </c>
      <c r="H99" s="64"/>
      <c r="I99" s="72"/>
      <c r="J99" s="73">
        <f>G99*10%</f>
        <v>0.016900000000000002</v>
      </c>
      <c r="K99" s="64"/>
      <c r="L99" s="151"/>
      <c r="M99" s="68">
        <f t="shared" si="5"/>
        <v>0.1859</v>
      </c>
      <c r="N99" s="64"/>
      <c r="O99" s="64"/>
      <c r="P99" s="64"/>
    </row>
    <row r="100" spans="2:16" ht="24" customHeight="1" thickBot="1">
      <c r="B100" s="176"/>
      <c r="C100" s="66" t="s">
        <v>59</v>
      </c>
      <c r="D100" s="67" t="s">
        <v>42</v>
      </c>
      <c r="E100" s="67">
        <v>4</v>
      </c>
      <c r="F100" s="136">
        <f t="shared" si="7"/>
        <v>0.0213</v>
      </c>
      <c r="G100" s="63">
        <f t="shared" si="10"/>
        <v>0.0852</v>
      </c>
      <c r="H100" s="64"/>
      <c r="I100" s="72"/>
      <c r="J100" s="73">
        <v>0</v>
      </c>
      <c r="K100" s="64"/>
      <c r="L100" s="151"/>
      <c r="M100" s="68">
        <f t="shared" si="5"/>
        <v>0.0852</v>
      </c>
      <c r="N100" s="64"/>
      <c r="O100" s="64"/>
      <c r="P100" s="64"/>
    </row>
    <row r="101" spans="2:16" ht="22.5" customHeight="1" thickBot="1">
      <c r="B101" s="176"/>
      <c r="C101" s="66" t="s">
        <v>8</v>
      </c>
      <c r="D101" s="67" t="s">
        <v>31</v>
      </c>
      <c r="E101" s="67">
        <v>3</v>
      </c>
      <c r="F101" s="136">
        <f t="shared" si="7"/>
        <v>0.0037</v>
      </c>
      <c r="G101" s="63">
        <f t="shared" si="10"/>
        <v>0.0111</v>
      </c>
      <c r="H101" s="64"/>
      <c r="I101" s="72"/>
      <c r="J101" s="73">
        <f aca="true" t="shared" si="11" ref="J101:J106">G101*10%</f>
        <v>0.00111</v>
      </c>
      <c r="K101" s="64"/>
      <c r="L101" s="151"/>
      <c r="M101" s="68">
        <f t="shared" si="5"/>
        <v>0.01221</v>
      </c>
      <c r="N101" s="64"/>
      <c r="O101" s="64"/>
      <c r="P101" s="64"/>
    </row>
    <row r="102" spans="2:16" ht="22.5" customHeight="1" thickBot="1">
      <c r="B102" s="176"/>
      <c r="C102" s="66" t="s">
        <v>10</v>
      </c>
      <c r="D102" s="67" t="s">
        <v>2</v>
      </c>
      <c r="E102" s="67">
        <v>0</v>
      </c>
      <c r="F102" s="136">
        <f t="shared" si="7"/>
        <v>0</v>
      </c>
      <c r="G102" s="63">
        <f t="shared" si="10"/>
        <v>0</v>
      </c>
      <c r="H102" s="64"/>
      <c r="I102" s="72"/>
      <c r="J102" s="73">
        <f t="shared" si="11"/>
        <v>0</v>
      </c>
      <c r="K102" s="64"/>
      <c r="L102" s="151"/>
      <c r="M102" s="68">
        <f t="shared" si="5"/>
        <v>0</v>
      </c>
      <c r="N102" s="64"/>
      <c r="O102" s="64"/>
      <c r="P102" s="64"/>
    </row>
    <row r="103" spans="1:16" ht="22.5" customHeight="1" thickBot="1">
      <c r="A103" s="132">
        <v>1.12</v>
      </c>
      <c r="B103" s="178"/>
      <c r="C103" s="69" t="s">
        <v>113</v>
      </c>
      <c r="D103" s="70" t="s">
        <v>13</v>
      </c>
      <c r="E103" s="70">
        <v>1</v>
      </c>
      <c r="F103" s="137">
        <v>128.52</v>
      </c>
      <c r="G103" s="108">
        <f>E103*F103</f>
        <v>128.52</v>
      </c>
      <c r="H103" s="104">
        <f>SUM(G97:G103)</f>
        <v>129.75560000000002</v>
      </c>
      <c r="I103" s="126">
        <v>129.76</v>
      </c>
      <c r="J103" s="74">
        <f t="shared" si="11"/>
        <v>12.852000000000002</v>
      </c>
      <c r="K103" s="127">
        <f>SUM(J97:J103)</f>
        <v>12.967040000000003</v>
      </c>
      <c r="L103" s="152">
        <v>12.97</v>
      </c>
      <c r="M103" s="68">
        <f t="shared" si="5"/>
        <v>141.372</v>
      </c>
      <c r="N103" s="156">
        <f>I103+L103</f>
        <v>142.73</v>
      </c>
      <c r="O103" s="64"/>
      <c r="P103" s="64"/>
    </row>
    <row r="104" spans="2:16" ht="22.5" customHeight="1" thickBot="1">
      <c r="B104" s="177" t="s">
        <v>116</v>
      </c>
      <c r="C104" s="61" t="s">
        <v>49</v>
      </c>
      <c r="D104" s="62" t="s">
        <v>25</v>
      </c>
      <c r="E104" s="62">
        <v>1</v>
      </c>
      <c r="F104" s="135">
        <f t="shared" si="7"/>
        <v>0.9409</v>
      </c>
      <c r="G104" s="63">
        <f aca="true" t="shared" si="12" ref="G104:G109">E104*F104</f>
        <v>0.9409</v>
      </c>
      <c r="H104" s="88"/>
      <c r="I104" s="95"/>
      <c r="J104" s="93">
        <f t="shared" si="11"/>
        <v>0.09409000000000001</v>
      </c>
      <c r="K104" s="88"/>
      <c r="L104" s="150"/>
      <c r="M104" s="68">
        <f t="shared" si="5"/>
        <v>1.03499</v>
      </c>
      <c r="N104" s="64"/>
      <c r="O104" s="64"/>
      <c r="P104" s="64"/>
    </row>
    <row r="105" spans="2:16" ht="22.5" customHeight="1" thickBot="1">
      <c r="B105" s="176"/>
      <c r="C105" s="66" t="s">
        <v>0</v>
      </c>
      <c r="D105" s="67" t="s">
        <v>31</v>
      </c>
      <c r="E105" s="67">
        <v>3</v>
      </c>
      <c r="F105" s="136">
        <f t="shared" si="7"/>
        <v>0.0098</v>
      </c>
      <c r="G105" s="63">
        <f t="shared" si="12"/>
        <v>0.0294</v>
      </c>
      <c r="H105" s="64"/>
      <c r="I105" s="72"/>
      <c r="J105" s="73">
        <f t="shared" si="11"/>
        <v>0.00294</v>
      </c>
      <c r="K105" s="64"/>
      <c r="L105" s="151"/>
      <c r="M105" s="68">
        <f t="shared" si="5"/>
        <v>0.03234</v>
      </c>
      <c r="N105" s="64"/>
      <c r="O105" s="64"/>
      <c r="P105" s="64"/>
    </row>
    <row r="106" spans="2:16" ht="22.5" customHeight="1" thickBot="1">
      <c r="B106" s="176"/>
      <c r="C106" s="66" t="s">
        <v>1</v>
      </c>
      <c r="D106" s="67" t="s">
        <v>2</v>
      </c>
      <c r="E106" s="67">
        <v>1</v>
      </c>
      <c r="F106" s="136">
        <v>0.169</v>
      </c>
      <c r="G106" s="63">
        <f t="shared" si="12"/>
        <v>0.169</v>
      </c>
      <c r="H106" s="64"/>
      <c r="I106" s="72"/>
      <c r="J106" s="73">
        <f t="shared" si="11"/>
        <v>0.016900000000000002</v>
      </c>
      <c r="K106" s="64"/>
      <c r="L106" s="151"/>
      <c r="M106" s="68">
        <f t="shared" si="5"/>
        <v>0.1859</v>
      </c>
      <c r="N106" s="64"/>
      <c r="O106" s="64"/>
      <c r="P106" s="64"/>
    </row>
    <row r="107" spans="2:16" ht="26.25" customHeight="1" thickBot="1">
      <c r="B107" s="176"/>
      <c r="C107" s="66" t="s">
        <v>59</v>
      </c>
      <c r="D107" s="67" t="s">
        <v>42</v>
      </c>
      <c r="E107" s="67">
        <v>4</v>
      </c>
      <c r="F107" s="136">
        <f t="shared" si="7"/>
        <v>0.0213</v>
      </c>
      <c r="G107" s="63">
        <f t="shared" si="12"/>
        <v>0.0852</v>
      </c>
      <c r="H107" s="64"/>
      <c r="I107" s="72"/>
      <c r="J107" s="73">
        <v>0</v>
      </c>
      <c r="K107" s="64"/>
      <c r="L107" s="151"/>
      <c r="M107" s="68">
        <f t="shared" si="5"/>
        <v>0.0852</v>
      </c>
      <c r="N107" s="64"/>
      <c r="O107" s="64"/>
      <c r="P107" s="64"/>
    </row>
    <row r="108" spans="2:16" ht="22.5" customHeight="1" thickBot="1">
      <c r="B108" s="176"/>
      <c r="C108" s="66" t="s">
        <v>8</v>
      </c>
      <c r="D108" s="67" t="s">
        <v>31</v>
      </c>
      <c r="E108" s="67">
        <v>3</v>
      </c>
      <c r="F108" s="136">
        <f t="shared" si="7"/>
        <v>0.0037</v>
      </c>
      <c r="G108" s="63">
        <f t="shared" si="12"/>
        <v>0.0111</v>
      </c>
      <c r="H108" s="64"/>
      <c r="I108" s="72"/>
      <c r="J108" s="73">
        <f aca="true" t="shared" si="13" ref="J108:J113">G108*10%</f>
        <v>0.00111</v>
      </c>
      <c r="K108" s="64"/>
      <c r="L108" s="151"/>
      <c r="M108" s="68">
        <f t="shared" si="5"/>
        <v>0.01221</v>
      </c>
      <c r="N108" s="64"/>
      <c r="O108" s="64"/>
      <c r="P108" s="64"/>
    </row>
    <row r="109" spans="2:16" ht="22.5" customHeight="1" thickBot="1">
      <c r="B109" s="176"/>
      <c r="C109" s="66" t="s">
        <v>10</v>
      </c>
      <c r="D109" s="67" t="s">
        <v>2</v>
      </c>
      <c r="E109" s="67">
        <v>0</v>
      </c>
      <c r="F109" s="136">
        <f t="shared" si="7"/>
        <v>0</v>
      </c>
      <c r="G109" s="63">
        <f t="shared" si="12"/>
        <v>0</v>
      </c>
      <c r="H109" s="64"/>
      <c r="I109" s="72"/>
      <c r="J109" s="73">
        <f t="shared" si="13"/>
        <v>0</v>
      </c>
      <c r="K109" s="64"/>
      <c r="L109" s="151"/>
      <c r="M109" s="68">
        <f t="shared" si="5"/>
        <v>0</v>
      </c>
      <c r="N109" s="64"/>
      <c r="O109" s="64"/>
      <c r="P109" s="64"/>
    </row>
    <row r="110" spans="1:16" ht="22.5" customHeight="1" thickBot="1">
      <c r="A110" s="132">
        <v>1.13</v>
      </c>
      <c r="B110" s="178"/>
      <c r="C110" s="69" t="s">
        <v>116</v>
      </c>
      <c r="D110" s="70" t="s">
        <v>13</v>
      </c>
      <c r="E110" s="70">
        <v>1</v>
      </c>
      <c r="F110" s="137">
        <v>174.603</v>
      </c>
      <c r="G110" s="108">
        <f>E110*F110</f>
        <v>174.603</v>
      </c>
      <c r="H110" s="104">
        <f>SUM(G104:G110)</f>
        <v>175.8386</v>
      </c>
      <c r="I110" s="126">
        <v>175.84</v>
      </c>
      <c r="J110" s="74">
        <f t="shared" si="13"/>
        <v>17.4603</v>
      </c>
      <c r="K110" s="127">
        <f>SUM(J104:J110)</f>
        <v>17.57534</v>
      </c>
      <c r="L110" s="152">
        <v>17.58</v>
      </c>
      <c r="M110" s="68">
        <f t="shared" si="5"/>
        <v>192.0633</v>
      </c>
      <c r="N110" s="156">
        <f>I110+L110</f>
        <v>193.42000000000002</v>
      </c>
      <c r="O110" s="64"/>
      <c r="P110" s="64"/>
    </row>
    <row r="111" spans="2:29" ht="22.5" customHeight="1" thickBot="1">
      <c r="B111" s="177" t="s">
        <v>125</v>
      </c>
      <c r="C111" s="61" t="s">
        <v>49</v>
      </c>
      <c r="D111" s="62" t="s">
        <v>25</v>
      </c>
      <c r="E111" s="62">
        <v>1</v>
      </c>
      <c r="F111" s="135">
        <f t="shared" si="7"/>
        <v>0.9409</v>
      </c>
      <c r="G111" s="63">
        <f aca="true" t="shared" si="14" ref="G111:G116">E111*F111</f>
        <v>0.9409</v>
      </c>
      <c r="H111" s="88"/>
      <c r="I111" s="95"/>
      <c r="J111" s="93">
        <f t="shared" si="13"/>
        <v>0.09409000000000001</v>
      </c>
      <c r="K111" s="88"/>
      <c r="L111" s="150"/>
      <c r="M111" s="68">
        <f t="shared" si="5"/>
        <v>1.03499</v>
      </c>
      <c r="N111" s="64"/>
      <c r="O111" s="64"/>
      <c r="P111" s="64"/>
      <c r="S111" s="177"/>
      <c r="T111" s="61"/>
      <c r="U111" s="62"/>
      <c r="V111" s="62"/>
      <c r="W111" s="135"/>
      <c r="X111" s="63"/>
      <c r="Y111" s="88"/>
      <c r="Z111" s="95"/>
      <c r="AA111" s="93"/>
      <c r="AB111" s="88"/>
      <c r="AC111" s="101"/>
    </row>
    <row r="112" spans="2:29" ht="22.5" customHeight="1" thickBot="1">
      <c r="B112" s="176"/>
      <c r="C112" s="66" t="s">
        <v>0</v>
      </c>
      <c r="D112" s="67" t="s">
        <v>31</v>
      </c>
      <c r="E112" s="67">
        <v>3</v>
      </c>
      <c r="F112" s="136">
        <f t="shared" si="7"/>
        <v>0.0098</v>
      </c>
      <c r="G112" s="63">
        <f t="shared" si="14"/>
        <v>0.0294</v>
      </c>
      <c r="H112" s="64"/>
      <c r="I112" s="72"/>
      <c r="J112" s="73">
        <f t="shared" si="13"/>
        <v>0.00294</v>
      </c>
      <c r="K112" s="64"/>
      <c r="L112" s="151"/>
      <c r="M112" s="68">
        <f t="shared" si="5"/>
        <v>0.03234</v>
      </c>
      <c r="N112" s="64"/>
      <c r="O112" s="64"/>
      <c r="P112" s="64"/>
      <c r="S112" s="176"/>
      <c r="T112" s="66"/>
      <c r="U112" s="67"/>
      <c r="V112" s="67"/>
      <c r="W112" s="136"/>
      <c r="X112" s="63"/>
      <c r="Y112" s="64"/>
      <c r="Z112" s="72"/>
      <c r="AA112" s="73"/>
      <c r="AB112" s="64"/>
      <c r="AC112" s="102"/>
    </row>
    <row r="113" spans="2:29" ht="22.5" customHeight="1" thickBot="1">
      <c r="B113" s="176"/>
      <c r="C113" s="66" t="s">
        <v>1</v>
      </c>
      <c r="D113" s="67" t="s">
        <v>2</v>
      </c>
      <c r="E113" s="67">
        <v>1</v>
      </c>
      <c r="F113" s="136">
        <v>0.169</v>
      </c>
      <c r="G113" s="63">
        <f t="shared" si="14"/>
        <v>0.169</v>
      </c>
      <c r="H113" s="64"/>
      <c r="I113" s="72"/>
      <c r="J113" s="73">
        <f t="shared" si="13"/>
        <v>0.016900000000000002</v>
      </c>
      <c r="K113" s="64"/>
      <c r="L113" s="151"/>
      <c r="M113" s="68">
        <f t="shared" si="5"/>
        <v>0.1859</v>
      </c>
      <c r="N113" s="64"/>
      <c r="O113" s="64"/>
      <c r="P113" s="64"/>
      <c r="S113" s="176"/>
      <c r="T113" s="66"/>
      <c r="U113" s="67"/>
      <c r="V113" s="67"/>
      <c r="W113" s="136"/>
      <c r="X113" s="63"/>
      <c r="Y113" s="64"/>
      <c r="Z113" s="72"/>
      <c r="AA113" s="73"/>
      <c r="AB113" s="64"/>
      <c r="AC113" s="102"/>
    </row>
    <row r="114" spans="2:29" ht="27" customHeight="1" thickBot="1">
      <c r="B114" s="176"/>
      <c r="C114" s="66" t="s">
        <v>59</v>
      </c>
      <c r="D114" s="67" t="s">
        <v>42</v>
      </c>
      <c r="E114" s="67">
        <v>4</v>
      </c>
      <c r="F114" s="136">
        <f t="shared" si="7"/>
        <v>0.0213</v>
      </c>
      <c r="G114" s="63">
        <f t="shared" si="14"/>
        <v>0.0852</v>
      </c>
      <c r="H114" s="64"/>
      <c r="I114" s="72"/>
      <c r="J114" s="73">
        <v>0</v>
      </c>
      <c r="K114" s="64"/>
      <c r="L114" s="151"/>
      <c r="M114" s="68">
        <f t="shared" si="5"/>
        <v>0.0852</v>
      </c>
      <c r="N114" s="64"/>
      <c r="O114" s="64"/>
      <c r="P114" s="64"/>
      <c r="S114" s="176"/>
      <c r="T114" s="66"/>
      <c r="U114" s="67"/>
      <c r="V114" s="67"/>
      <c r="W114" s="136"/>
      <c r="X114" s="63"/>
      <c r="Y114" s="64"/>
      <c r="Z114" s="72"/>
      <c r="AA114" s="73"/>
      <c r="AB114" s="64"/>
      <c r="AC114" s="102"/>
    </row>
    <row r="115" spans="2:29" ht="22.5" customHeight="1" thickBot="1">
      <c r="B115" s="176"/>
      <c r="C115" s="66" t="s">
        <v>8</v>
      </c>
      <c r="D115" s="67" t="s">
        <v>31</v>
      </c>
      <c r="E115" s="67">
        <v>3</v>
      </c>
      <c r="F115" s="136">
        <f t="shared" si="7"/>
        <v>0.0037</v>
      </c>
      <c r="G115" s="63">
        <f t="shared" si="14"/>
        <v>0.0111</v>
      </c>
      <c r="H115" s="64"/>
      <c r="I115" s="72"/>
      <c r="J115" s="73">
        <f>G115*10%</f>
        <v>0.00111</v>
      </c>
      <c r="K115" s="64"/>
      <c r="L115" s="151"/>
      <c r="M115" s="68">
        <f t="shared" si="5"/>
        <v>0.01221</v>
      </c>
      <c r="N115" s="64"/>
      <c r="O115" s="64"/>
      <c r="P115" s="64"/>
      <c r="S115" s="176"/>
      <c r="T115" s="66"/>
      <c r="U115" s="67"/>
      <c r="V115" s="67"/>
      <c r="W115" s="136"/>
      <c r="X115" s="63"/>
      <c r="Y115" s="64"/>
      <c r="Z115" s="72"/>
      <c r="AA115" s="73"/>
      <c r="AB115" s="64"/>
      <c r="AC115" s="102"/>
    </row>
    <row r="116" spans="2:29" ht="22.5" customHeight="1" thickBot="1">
      <c r="B116" s="176"/>
      <c r="C116" s="66" t="s">
        <v>10</v>
      </c>
      <c r="D116" s="67" t="s">
        <v>2</v>
      </c>
      <c r="E116" s="67">
        <v>0</v>
      </c>
      <c r="F116" s="136">
        <f t="shared" si="7"/>
        <v>0</v>
      </c>
      <c r="G116" s="63">
        <f t="shared" si="14"/>
        <v>0</v>
      </c>
      <c r="H116" s="64"/>
      <c r="I116" s="72"/>
      <c r="J116" s="73">
        <f>G116*10%</f>
        <v>0</v>
      </c>
      <c r="K116" s="64"/>
      <c r="L116" s="151"/>
      <c r="M116" s="68">
        <f t="shared" si="5"/>
        <v>0</v>
      </c>
      <c r="N116" s="64"/>
      <c r="O116" s="64"/>
      <c r="P116" s="64"/>
      <c r="S116" s="176"/>
      <c r="T116" s="66"/>
      <c r="U116" s="67"/>
      <c r="V116" s="67"/>
      <c r="W116" s="136"/>
      <c r="X116" s="63"/>
      <c r="Y116" s="64"/>
      <c r="Z116" s="72"/>
      <c r="AA116" s="73"/>
      <c r="AB116" s="64"/>
      <c r="AC116" s="102"/>
    </row>
    <row r="117" spans="1:29" ht="22.5" customHeight="1" thickBot="1">
      <c r="A117" s="132">
        <v>1.14</v>
      </c>
      <c r="B117" s="178"/>
      <c r="C117" s="69" t="s">
        <v>126</v>
      </c>
      <c r="D117" s="70" t="s">
        <v>13</v>
      </c>
      <c r="E117" s="70">
        <v>1</v>
      </c>
      <c r="F117" s="137">
        <v>20.66</v>
      </c>
      <c r="G117" s="108">
        <f>E117*F117</f>
        <v>20.66</v>
      </c>
      <c r="H117" s="104">
        <f>SUM(G111:G117)</f>
        <v>21.8956</v>
      </c>
      <c r="I117" s="126">
        <v>21.9</v>
      </c>
      <c r="J117" s="74">
        <f>G117*10%</f>
        <v>2.0660000000000003</v>
      </c>
      <c r="K117" s="127">
        <f>SUM(J111:J117)</f>
        <v>2.1810400000000003</v>
      </c>
      <c r="L117" s="152">
        <v>2.18</v>
      </c>
      <c r="M117" s="68">
        <f t="shared" si="5"/>
        <v>22.726</v>
      </c>
      <c r="N117" s="156">
        <f>I117+L117</f>
        <v>24.08</v>
      </c>
      <c r="O117" s="64"/>
      <c r="P117" s="64"/>
      <c r="R117" s="132"/>
      <c r="S117" s="178"/>
      <c r="T117" s="69"/>
      <c r="U117" s="70"/>
      <c r="V117" s="70"/>
      <c r="W117" s="137"/>
      <c r="X117" s="108"/>
      <c r="Y117" s="104"/>
      <c r="Z117" s="126"/>
      <c r="AA117" s="74"/>
      <c r="AB117" s="127"/>
      <c r="AC117" s="106"/>
    </row>
    <row r="118" spans="12:16" ht="22.5" customHeight="1">
      <c r="L118" s="96"/>
      <c r="M118" s="96"/>
      <c r="N118" s="96"/>
      <c r="O118" s="96"/>
      <c r="P118" s="96"/>
    </row>
    <row r="119" spans="12:16" ht="22.5" customHeight="1">
      <c r="L119" s="96"/>
      <c r="M119" s="96"/>
      <c r="N119" s="96"/>
      <c r="O119" s="96"/>
      <c r="P119" s="96"/>
    </row>
    <row r="120" spans="12:16" ht="22.5" customHeight="1">
      <c r="L120" s="96"/>
      <c r="M120" s="96"/>
      <c r="N120" s="96"/>
      <c r="O120" s="96"/>
      <c r="P120" s="96"/>
    </row>
    <row r="121" spans="12:16" ht="22.5" customHeight="1">
      <c r="L121" s="96"/>
      <c r="M121" s="96"/>
      <c r="N121" s="96"/>
      <c r="O121" s="96"/>
      <c r="P121" s="96"/>
    </row>
    <row r="122" spans="12:16" ht="22.5" customHeight="1">
      <c r="L122" s="96"/>
      <c r="M122" s="96"/>
      <c r="N122" s="96"/>
      <c r="O122" s="96"/>
      <c r="P122" s="96"/>
    </row>
    <row r="123" spans="12:16" ht="22.5" customHeight="1">
      <c r="L123" s="96"/>
      <c r="M123" s="96"/>
      <c r="N123" s="96"/>
      <c r="O123" s="96"/>
      <c r="P123" s="96"/>
    </row>
    <row r="124" spans="12:16" ht="22.5" customHeight="1">
      <c r="L124" s="96"/>
      <c r="M124" s="96"/>
      <c r="N124" s="96"/>
      <c r="O124" s="96"/>
      <c r="P124" s="96"/>
    </row>
    <row r="125" spans="12:16" ht="22.5" customHeight="1">
      <c r="L125" s="96"/>
      <c r="M125" s="96"/>
      <c r="N125" s="96"/>
      <c r="O125" s="96"/>
      <c r="P125" s="96"/>
    </row>
    <row r="126" spans="12:16" ht="22.5" customHeight="1">
      <c r="L126" s="96"/>
      <c r="M126" s="96"/>
      <c r="N126" s="96"/>
      <c r="O126" s="96"/>
      <c r="P126" s="96"/>
    </row>
    <row r="127" spans="12:16" ht="22.5" customHeight="1">
      <c r="L127" s="96"/>
      <c r="M127" s="96"/>
      <c r="N127" s="96"/>
      <c r="O127" s="96"/>
      <c r="P127" s="96"/>
    </row>
    <row r="128" spans="12:16" ht="22.5" customHeight="1">
      <c r="L128" s="96"/>
      <c r="M128" s="96"/>
      <c r="N128" s="96"/>
      <c r="O128" s="96"/>
      <c r="P128" s="96"/>
    </row>
    <row r="129" spans="12:16" ht="22.5" customHeight="1">
      <c r="L129" s="96"/>
      <c r="M129" s="96"/>
      <c r="N129" s="96"/>
      <c r="O129" s="96"/>
      <c r="P129" s="96"/>
    </row>
    <row r="130" spans="12:16" ht="22.5" customHeight="1">
      <c r="L130" s="96"/>
      <c r="M130" s="96"/>
      <c r="N130" s="96"/>
      <c r="O130" s="96"/>
      <c r="P130" s="96"/>
    </row>
    <row r="131" spans="12:16" ht="22.5" customHeight="1">
      <c r="L131" s="96"/>
      <c r="M131" s="96"/>
      <c r="N131" s="96"/>
      <c r="O131" s="96"/>
      <c r="P131" s="96"/>
    </row>
    <row r="132" spans="12:16" ht="22.5" customHeight="1">
      <c r="L132" s="96"/>
      <c r="M132" s="96"/>
      <c r="N132" s="96"/>
      <c r="O132" s="96"/>
      <c r="P132" s="96"/>
    </row>
    <row r="133" spans="12:16" ht="22.5" customHeight="1">
      <c r="L133" s="96"/>
      <c r="M133" s="96"/>
      <c r="N133" s="96"/>
      <c r="O133" s="96"/>
      <c r="P133" s="96"/>
    </row>
    <row r="134" spans="12:16" ht="22.5" customHeight="1">
      <c r="L134" s="96"/>
      <c r="M134" s="96"/>
      <c r="N134" s="96"/>
      <c r="O134" s="96"/>
      <c r="P134" s="96"/>
    </row>
    <row r="135" spans="12:16" ht="22.5" customHeight="1">
      <c r="L135" s="96"/>
      <c r="M135" s="96"/>
      <c r="N135" s="96"/>
      <c r="O135" s="96"/>
      <c r="P135" s="96"/>
    </row>
    <row r="136" spans="12:16" ht="22.5" customHeight="1">
      <c r="L136" s="96"/>
      <c r="M136" s="96"/>
      <c r="N136" s="96"/>
      <c r="O136" s="96"/>
      <c r="P136" s="96"/>
    </row>
    <row r="137" spans="12:16" ht="22.5" customHeight="1">
      <c r="L137" s="96"/>
      <c r="M137" s="96"/>
      <c r="N137" s="96"/>
      <c r="O137" s="96"/>
      <c r="P137" s="96"/>
    </row>
    <row r="138" spans="12:16" ht="22.5" customHeight="1">
      <c r="L138" s="96"/>
      <c r="M138" s="96"/>
      <c r="N138" s="96"/>
      <c r="O138" s="96"/>
      <c r="P138" s="96"/>
    </row>
    <row r="139" spans="12:16" ht="22.5" customHeight="1">
      <c r="L139" s="96"/>
      <c r="M139" s="96"/>
      <c r="N139" s="96"/>
      <c r="O139" s="96"/>
      <c r="P139" s="96"/>
    </row>
    <row r="140" spans="12:16" ht="22.5" customHeight="1">
      <c r="L140" s="96"/>
      <c r="M140" s="96"/>
      <c r="N140" s="96"/>
      <c r="O140" s="96"/>
      <c r="P140" s="96"/>
    </row>
    <row r="141" spans="12:16" ht="22.5" customHeight="1">
      <c r="L141" s="96"/>
      <c r="M141" s="96"/>
      <c r="N141" s="96"/>
      <c r="O141" s="96"/>
      <c r="P141" s="96"/>
    </row>
    <row r="142" spans="12:16" ht="22.5" customHeight="1">
      <c r="L142" s="96"/>
      <c r="M142" s="96"/>
      <c r="N142" s="96"/>
      <c r="O142" s="96"/>
      <c r="P142" s="96"/>
    </row>
    <row r="143" spans="12:16" ht="22.5" customHeight="1">
      <c r="L143" s="96"/>
      <c r="M143" s="96"/>
      <c r="N143" s="96"/>
      <c r="O143" s="96"/>
      <c r="P143" s="96"/>
    </row>
    <row r="144" spans="12:16" ht="22.5" customHeight="1">
      <c r="L144" s="96"/>
      <c r="M144" s="96"/>
      <c r="N144" s="96"/>
      <c r="O144" s="96"/>
      <c r="P144" s="96"/>
    </row>
  </sheetData>
  <sheetProtection/>
  <mergeCells count="35">
    <mergeCell ref="B111:B117"/>
    <mergeCell ref="S111:S117"/>
    <mergeCell ref="B104:B110"/>
    <mergeCell ref="B55:B61"/>
    <mergeCell ref="A55:A61"/>
    <mergeCell ref="A34:A40"/>
    <mergeCell ref="A69:A75"/>
    <mergeCell ref="B69:B75"/>
    <mergeCell ref="B97:B103"/>
    <mergeCell ref="A90:A96"/>
    <mergeCell ref="A41:A47"/>
    <mergeCell ref="A15:A21"/>
    <mergeCell ref="A22:A28"/>
    <mergeCell ref="B34:B40"/>
    <mergeCell ref="B41:B47"/>
    <mergeCell ref="A62:A68"/>
    <mergeCell ref="B62:B68"/>
    <mergeCell ref="A2:G2"/>
    <mergeCell ref="B7:G7"/>
    <mergeCell ref="B8:B14"/>
    <mergeCell ref="A8:A14"/>
    <mergeCell ref="B15:B21"/>
    <mergeCell ref="A29:A33"/>
    <mergeCell ref="B29:B33"/>
    <mergeCell ref="A3:G3"/>
    <mergeCell ref="B90:B96"/>
    <mergeCell ref="A76:A82"/>
    <mergeCell ref="B76:B82"/>
    <mergeCell ref="A83:A89"/>
    <mergeCell ref="B83:B89"/>
    <mergeCell ref="A1:G1"/>
    <mergeCell ref="A4:G4"/>
    <mergeCell ref="B48:B54"/>
    <mergeCell ref="A48:A54"/>
    <mergeCell ref="B22:B28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22"/>
  <sheetViews>
    <sheetView zoomScalePageLayoutView="0" workbookViewId="0" topLeftCell="A10">
      <selection activeCell="A20" sqref="A20:E21"/>
    </sheetView>
  </sheetViews>
  <sheetFormatPr defaultColWidth="15.57421875" defaultRowHeight="22.5" customHeight="1"/>
  <cols>
    <col min="1" max="1" width="6.140625" style="14" customWidth="1"/>
    <col min="2" max="2" width="15.57421875" style="14" customWidth="1"/>
    <col min="3" max="3" width="30.00390625" style="14" customWidth="1"/>
    <col min="4" max="4" width="11.28125" style="14" customWidth="1"/>
    <col min="5" max="5" width="12.57421875" style="14" customWidth="1"/>
    <col min="6" max="6" width="11.7109375" style="14" customWidth="1"/>
    <col min="7" max="7" width="12.57421875" style="14" customWidth="1"/>
    <col min="8" max="8" width="9.00390625" style="14" customWidth="1"/>
    <col min="9" max="9" width="8.28125" style="96" customWidth="1"/>
    <col min="10" max="10" width="9.7109375" style="14" customWidth="1"/>
    <col min="11" max="16384" width="15.57421875" style="14" customWidth="1"/>
  </cols>
  <sheetData>
    <row r="1" spans="1:5" ht="15" customHeight="1">
      <c r="A1" s="182" t="s">
        <v>29</v>
      </c>
      <c r="B1" s="182"/>
      <c r="C1" s="182"/>
      <c r="D1" s="182"/>
      <c r="E1" s="182"/>
    </row>
    <row r="2" spans="1:5" ht="15" customHeight="1">
      <c r="A2" s="182" t="s">
        <v>30</v>
      </c>
      <c r="B2" s="182"/>
      <c r="C2" s="182"/>
      <c r="D2" s="182"/>
      <c r="E2" s="182"/>
    </row>
    <row r="3" spans="1:5" ht="15" customHeight="1">
      <c r="A3" s="182" t="s">
        <v>18</v>
      </c>
      <c r="B3" s="182"/>
      <c r="C3" s="182"/>
      <c r="D3" s="182"/>
      <c r="E3" s="182"/>
    </row>
    <row r="4" spans="1:7" ht="66.75" customHeight="1">
      <c r="A4" s="51" t="s">
        <v>20</v>
      </c>
      <c r="B4" s="51" t="s">
        <v>21</v>
      </c>
      <c r="C4" s="51" t="s">
        <v>22</v>
      </c>
      <c r="D4" s="51" t="s">
        <v>23</v>
      </c>
      <c r="E4" s="51" t="s">
        <v>24</v>
      </c>
      <c r="F4" s="55"/>
      <c r="G4" s="55"/>
    </row>
    <row r="5" spans="1:7" ht="15" customHeight="1">
      <c r="A5" s="56">
        <v>1</v>
      </c>
      <c r="B5" s="56">
        <v>2</v>
      </c>
      <c r="C5" s="56">
        <v>3</v>
      </c>
      <c r="D5" s="56">
        <v>4</v>
      </c>
      <c r="E5" s="8">
        <v>5</v>
      </c>
      <c r="F5" s="45"/>
      <c r="G5" s="21"/>
    </row>
    <row r="6" spans="1:5" ht="15" customHeight="1">
      <c r="A6" s="216" t="s">
        <v>19</v>
      </c>
      <c r="B6" s="216" t="s">
        <v>33</v>
      </c>
      <c r="C6" s="57" t="s">
        <v>32</v>
      </c>
      <c r="D6" s="58" t="s">
        <v>25</v>
      </c>
      <c r="E6" s="58">
        <v>2</v>
      </c>
    </row>
    <row r="7" spans="1:5" ht="22.5" customHeight="1">
      <c r="A7" s="170"/>
      <c r="B7" s="170"/>
      <c r="C7" s="57" t="s">
        <v>0</v>
      </c>
      <c r="D7" s="58" t="s">
        <v>31</v>
      </c>
      <c r="E7" s="58">
        <v>3</v>
      </c>
    </row>
    <row r="8" spans="1:5" ht="22.5" customHeight="1">
      <c r="A8" s="170"/>
      <c r="B8" s="170"/>
      <c r="C8" s="57" t="s">
        <v>1</v>
      </c>
      <c r="D8" s="58" t="s">
        <v>2</v>
      </c>
      <c r="E8" s="58" t="s">
        <v>3</v>
      </c>
    </row>
    <row r="9" spans="1:5" ht="22.5" customHeight="1">
      <c r="A9" s="170"/>
      <c r="B9" s="170"/>
      <c r="C9" s="57" t="s">
        <v>4</v>
      </c>
      <c r="D9" s="58" t="s">
        <v>2</v>
      </c>
      <c r="E9" s="58" t="s">
        <v>5</v>
      </c>
    </row>
    <row r="10" spans="1:5" ht="22.5" customHeight="1">
      <c r="A10" s="170"/>
      <c r="B10" s="170"/>
      <c r="C10" s="57" t="s">
        <v>6</v>
      </c>
      <c r="D10" s="58" t="s">
        <v>2</v>
      </c>
      <c r="E10" s="58">
        <v>5</v>
      </c>
    </row>
    <row r="11" spans="1:5" ht="22.5" customHeight="1">
      <c r="A11" s="170"/>
      <c r="B11" s="170"/>
      <c r="C11" s="57" t="s">
        <v>7</v>
      </c>
      <c r="D11" s="58" t="s">
        <v>2</v>
      </c>
      <c r="E11" s="58">
        <v>1</v>
      </c>
    </row>
    <row r="12" spans="1:5" ht="22.5" customHeight="1">
      <c r="A12" s="170"/>
      <c r="B12" s="170"/>
      <c r="C12" s="57" t="s">
        <v>8</v>
      </c>
      <c r="D12" s="58" t="s">
        <v>31</v>
      </c>
      <c r="E12" s="58">
        <v>3</v>
      </c>
    </row>
    <row r="13" spans="1:5" ht="22.5" customHeight="1">
      <c r="A13" s="170"/>
      <c r="B13" s="170"/>
      <c r="C13" s="57" t="s">
        <v>9</v>
      </c>
      <c r="D13" s="58" t="s">
        <v>2</v>
      </c>
      <c r="E13" s="58">
        <v>1</v>
      </c>
    </row>
    <row r="14" spans="1:5" ht="22.5" customHeight="1">
      <c r="A14" s="170"/>
      <c r="B14" s="170"/>
      <c r="C14" s="57" t="s">
        <v>10</v>
      </c>
      <c r="D14" s="58" t="s">
        <v>2</v>
      </c>
      <c r="E14" s="58">
        <v>1</v>
      </c>
    </row>
    <row r="15" spans="1:5" ht="22.5" customHeight="1">
      <c r="A15" s="170"/>
      <c r="B15" s="170"/>
      <c r="C15" s="57" t="s">
        <v>11</v>
      </c>
      <c r="D15" s="58" t="s">
        <v>2</v>
      </c>
      <c r="E15" s="58"/>
    </row>
    <row r="16" spans="1:5" ht="22.5" customHeight="1">
      <c r="A16" s="170"/>
      <c r="B16" s="170"/>
      <c r="C16" s="57" t="s">
        <v>12</v>
      </c>
      <c r="D16" s="58" t="s">
        <v>2</v>
      </c>
      <c r="E16" s="58">
        <v>1</v>
      </c>
    </row>
    <row r="17" spans="1:5" ht="22.5" customHeight="1">
      <c r="A17" s="170"/>
      <c r="B17" s="170"/>
      <c r="C17" s="57" t="s">
        <v>36</v>
      </c>
      <c r="D17" s="58" t="s">
        <v>13</v>
      </c>
      <c r="E17" s="58">
        <v>1</v>
      </c>
    </row>
    <row r="18" spans="1:5" ht="22.5" customHeight="1">
      <c r="A18" s="59"/>
      <c r="C18" s="57" t="s">
        <v>37</v>
      </c>
      <c r="D18" s="58" t="s">
        <v>13</v>
      </c>
      <c r="E18" s="58">
        <v>1</v>
      </c>
    </row>
    <row r="19" spans="1:5" ht="22.5" customHeight="1">
      <c r="A19" s="214" t="s">
        <v>14</v>
      </c>
      <c r="B19" s="215"/>
      <c r="C19" s="215"/>
      <c r="D19" s="215"/>
      <c r="E19" s="215"/>
    </row>
    <row r="20" spans="1:5" ht="22.5" customHeight="1">
      <c r="A20" s="214" t="s">
        <v>15</v>
      </c>
      <c r="B20" s="215"/>
      <c r="C20" s="215"/>
      <c r="D20" s="215"/>
      <c r="E20" s="215"/>
    </row>
    <row r="21" spans="1:5" ht="22.5" customHeight="1">
      <c r="A21" s="214" t="s">
        <v>16</v>
      </c>
      <c r="B21" s="215"/>
      <c r="C21" s="215"/>
      <c r="D21" s="215"/>
      <c r="E21" s="215"/>
    </row>
    <row r="22" spans="1:5" ht="22.5" customHeight="1">
      <c r="A22" s="214" t="s">
        <v>17</v>
      </c>
      <c r="B22" s="215"/>
      <c r="C22" s="215"/>
      <c r="D22" s="215"/>
      <c r="E22" s="215"/>
    </row>
  </sheetData>
  <sheetProtection/>
  <mergeCells count="9">
    <mergeCell ref="A20:E20"/>
    <mergeCell ref="A21:E21"/>
    <mergeCell ref="A22:E22"/>
    <mergeCell ref="A1:E1"/>
    <mergeCell ref="A2:E2"/>
    <mergeCell ref="A3:E3"/>
    <mergeCell ref="A6:A17"/>
    <mergeCell ref="B6:B17"/>
    <mergeCell ref="A19:E19"/>
  </mergeCells>
  <printOptions/>
  <pageMargins left="0.65" right="0.3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3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14" customWidth="1"/>
    <col min="2" max="2" width="34.8515625" style="14" customWidth="1"/>
    <col min="3" max="3" width="8.421875" style="50" customWidth="1"/>
    <col min="4" max="16384" width="9.140625" style="14" customWidth="1"/>
  </cols>
  <sheetData>
    <row r="1" ht="15.75">
      <c r="C1" s="159" t="s">
        <v>97</v>
      </c>
    </row>
    <row r="2" ht="15.75">
      <c r="C2" s="157" t="s">
        <v>133</v>
      </c>
    </row>
    <row r="3" ht="13.5" customHeight="1">
      <c r="C3" s="117"/>
    </row>
    <row r="4" ht="15.75">
      <c r="C4" s="158" t="s">
        <v>134</v>
      </c>
    </row>
    <row r="5" spans="1:3" ht="15.75">
      <c r="A5" s="19"/>
      <c r="C5" s="118"/>
    </row>
    <row r="6" ht="28.5" customHeight="1">
      <c r="A6" s="19"/>
    </row>
    <row r="7" spans="1:3" ht="18.75" customHeight="1">
      <c r="A7" s="161" t="s">
        <v>145</v>
      </c>
      <c r="B7" s="161"/>
      <c r="C7" s="161"/>
    </row>
    <row r="8" spans="1:3" ht="29.25" customHeight="1">
      <c r="A8" s="161" t="s">
        <v>123</v>
      </c>
      <c r="B8" s="161"/>
      <c r="C8" s="161"/>
    </row>
    <row r="9" spans="1:3" ht="17.25" customHeight="1">
      <c r="A9" s="162" t="s">
        <v>148</v>
      </c>
      <c r="B9" s="162"/>
      <c r="C9" s="162"/>
    </row>
    <row r="10" spans="1:2" ht="15.75" customHeight="1">
      <c r="A10" s="19"/>
      <c r="B10" s="20"/>
    </row>
    <row r="11" spans="1:3" ht="12.75" customHeight="1">
      <c r="A11" s="163" t="s">
        <v>20</v>
      </c>
      <c r="B11" s="163" t="s">
        <v>21</v>
      </c>
      <c r="C11" s="167" t="s">
        <v>46</v>
      </c>
    </row>
    <row r="12" spans="1:3" ht="12.75" customHeight="1">
      <c r="A12" s="164"/>
      <c r="B12" s="164"/>
      <c r="C12" s="167"/>
    </row>
    <row r="13" spans="1:3" ht="12.75">
      <c r="A13" s="164"/>
      <c r="B13" s="164"/>
      <c r="C13" s="167"/>
    </row>
    <row r="14" spans="1:3" ht="67.5" customHeight="1">
      <c r="A14" s="165"/>
      <c r="B14" s="165"/>
      <c r="C14" s="167"/>
    </row>
    <row r="15" spans="1:3" ht="24.75" customHeight="1">
      <c r="A15" s="47">
        <v>1</v>
      </c>
      <c r="B15" s="5">
        <v>2</v>
      </c>
      <c r="C15" s="22">
        <v>3</v>
      </c>
    </row>
    <row r="16" spans="1:3" ht="16.5" customHeight="1">
      <c r="A16" s="122" t="s">
        <v>19</v>
      </c>
      <c r="B16" s="168" t="s">
        <v>63</v>
      </c>
      <c r="C16" s="169"/>
    </row>
    <row r="17" spans="1:3" ht="15.75" customHeight="1">
      <c r="A17" s="9" t="s">
        <v>34</v>
      </c>
      <c r="B17" s="6" t="s">
        <v>35</v>
      </c>
      <c r="C17" s="35">
        <v>5.6</v>
      </c>
    </row>
    <row r="18" spans="1:3" ht="54" customHeight="1">
      <c r="A18" s="9" t="s">
        <v>38</v>
      </c>
      <c r="B18" s="6" t="s">
        <v>79</v>
      </c>
      <c r="C18" s="35">
        <v>5.6</v>
      </c>
    </row>
    <row r="19" spans="1:3" ht="15.75" customHeight="1">
      <c r="A19" s="46" t="s">
        <v>51</v>
      </c>
      <c r="B19" s="37" t="s">
        <v>68</v>
      </c>
      <c r="C19" s="35">
        <v>5.6</v>
      </c>
    </row>
    <row r="20" spans="1:3" ht="17.25" customHeight="1">
      <c r="A20" s="46" t="s">
        <v>82</v>
      </c>
      <c r="B20" s="37" t="s">
        <v>73</v>
      </c>
      <c r="C20" s="35">
        <v>5.6</v>
      </c>
    </row>
    <row r="21" spans="1:3" ht="15" customHeight="1">
      <c r="A21" s="46" t="s">
        <v>86</v>
      </c>
      <c r="B21" s="37" t="s">
        <v>74</v>
      </c>
      <c r="C21" s="35">
        <v>5.6</v>
      </c>
    </row>
    <row r="22" spans="1:3" ht="16.5" customHeight="1">
      <c r="A22" s="46" t="s">
        <v>87</v>
      </c>
      <c r="B22" s="37" t="s">
        <v>69</v>
      </c>
      <c r="C22" s="35">
        <v>5.6</v>
      </c>
    </row>
    <row r="23" spans="1:3" ht="25.5" customHeight="1">
      <c r="A23" s="48" t="s">
        <v>88</v>
      </c>
      <c r="B23" s="37" t="s">
        <v>65</v>
      </c>
      <c r="C23" s="35">
        <v>5.6</v>
      </c>
    </row>
    <row r="24" spans="1:3" ht="17.25" customHeight="1">
      <c r="A24" s="48" t="s">
        <v>100</v>
      </c>
      <c r="B24" s="37" t="s">
        <v>89</v>
      </c>
      <c r="C24" s="35">
        <v>5.6</v>
      </c>
    </row>
    <row r="25" spans="1:3" ht="17.25" customHeight="1">
      <c r="A25" s="48" t="s">
        <v>100</v>
      </c>
      <c r="B25" s="37" t="s">
        <v>96</v>
      </c>
      <c r="C25" s="35">
        <v>5.6</v>
      </c>
    </row>
    <row r="26" spans="1:3" ht="17.25" customHeight="1">
      <c r="A26" s="48" t="s">
        <v>99</v>
      </c>
      <c r="B26" s="37" t="s">
        <v>108</v>
      </c>
      <c r="C26" s="35">
        <v>5.6</v>
      </c>
    </row>
    <row r="27" spans="1:3" ht="17.25" customHeight="1">
      <c r="A27" s="48" t="s">
        <v>107</v>
      </c>
      <c r="B27" s="37" t="s">
        <v>106</v>
      </c>
      <c r="C27" s="35">
        <v>5.6</v>
      </c>
    </row>
    <row r="28" spans="1:3" ht="24.75" customHeight="1">
      <c r="A28" s="48" t="s">
        <v>111</v>
      </c>
      <c r="B28" s="37" t="s">
        <v>112</v>
      </c>
      <c r="C28" s="35">
        <v>5.6</v>
      </c>
    </row>
    <row r="29" spans="1:3" ht="24.75" customHeight="1">
      <c r="A29" s="48" t="s">
        <v>117</v>
      </c>
      <c r="B29" s="37" t="s">
        <v>119</v>
      </c>
      <c r="C29" s="35">
        <v>5.6</v>
      </c>
    </row>
    <row r="30" spans="1:3" ht="24.75" customHeight="1">
      <c r="A30" s="48" t="s">
        <v>118</v>
      </c>
      <c r="B30" s="37" t="s">
        <v>128</v>
      </c>
      <c r="C30" s="35">
        <v>5.6</v>
      </c>
    </row>
    <row r="31" spans="1:3" ht="24.75" customHeight="1">
      <c r="A31" s="48" t="s">
        <v>129</v>
      </c>
      <c r="B31" s="37" t="s">
        <v>120</v>
      </c>
      <c r="C31" s="35">
        <v>5.6</v>
      </c>
    </row>
    <row r="32" spans="1:3" ht="20.25" customHeight="1">
      <c r="A32" s="30"/>
      <c r="B32" s="44"/>
      <c r="C32" s="49"/>
    </row>
    <row r="33" spans="1:3" ht="19.5" customHeight="1">
      <c r="A33" s="166" t="s">
        <v>98</v>
      </c>
      <c r="B33" s="166"/>
      <c r="C33" s="166"/>
    </row>
  </sheetData>
  <sheetProtection/>
  <mergeCells count="8">
    <mergeCell ref="A7:C7"/>
    <mergeCell ref="A8:C8"/>
    <mergeCell ref="B16:C16"/>
    <mergeCell ref="A33:C33"/>
    <mergeCell ref="A9:C9"/>
    <mergeCell ref="A11:A14"/>
    <mergeCell ref="B11:B14"/>
    <mergeCell ref="C11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</cp:lastModifiedBy>
  <cp:lastPrinted>2023-09-06T08:01:49Z</cp:lastPrinted>
  <dcterms:created xsi:type="dcterms:W3CDTF">1996-10-08T23:32:33Z</dcterms:created>
  <dcterms:modified xsi:type="dcterms:W3CDTF">2023-09-06T12:35:24Z</dcterms:modified>
  <cp:category/>
  <cp:version/>
  <cp:contentType/>
  <cp:contentStatus/>
</cp:coreProperties>
</file>