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6" firstSheet="3" activeTab="5"/>
  </bookViews>
  <sheets>
    <sheet name="мат нор" sheetId="1" state="hidden" r:id="rId1"/>
    <sheet name="цена м-ла" sheetId="2" state="hidden" r:id="rId2"/>
    <sheet name="ОКРУГЛЕНИЕ" sheetId="3" state="hidden" r:id="rId3"/>
    <sheet name=" ВЖ " sheetId="4" r:id="rId4"/>
    <sheet name="ИГ" sheetId="5" r:id="rId5"/>
    <sheet name="Страх." sheetId="6" r:id="rId6"/>
  </sheets>
  <definedNames/>
  <calcPr fullCalcOnLoad="1"/>
</workbook>
</file>

<file path=xl/sharedStrings.xml><?xml version="1.0" encoding="utf-8"?>
<sst xmlns="http://schemas.openxmlformats.org/spreadsheetml/2006/main" count="679" uniqueCount="194">
  <si>
    <t>Стерильные салфетки (5 см х 5 см)</t>
  </si>
  <si>
    <t>Лейкопластырь (1 см х 6 см)</t>
  </si>
  <si>
    <t>Стерильные ватные тампоны</t>
  </si>
  <si>
    <t>Воронка (шприц Жанне стерильный)</t>
  </si>
  <si>
    <t xml:space="preserve">Марлевые салфетки стерильные </t>
  </si>
  <si>
    <t xml:space="preserve">Зонд одноразовый </t>
  </si>
  <si>
    <t>пара</t>
  </si>
  <si>
    <t>Наконечник</t>
  </si>
  <si>
    <t xml:space="preserve">Эсмарха </t>
  </si>
  <si>
    <t xml:space="preserve">Вазелин </t>
  </si>
  <si>
    <t xml:space="preserve">Клеенка </t>
  </si>
  <si>
    <t xml:space="preserve">Простыня одноразовая </t>
  </si>
  <si>
    <t xml:space="preserve">Марлевые салфетки </t>
  </si>
  <si>
    <t>Наконечник (катетер)</t>
  </si>
  <si>
    <t xml:space="preserve">Резиновая груша (50-60 мл) </t>
  </si>
  <si>
    <t xml:space="preserve">Лекарственное средство </t>
  </si>
  <si>
    <t>Марлевые салфетки</t>
  </si>
  <si>
    <t xml:space="preserve">Антисептик для рук  </t>
  </si>
  <si>
    <t>Дезсредство</t>
  </si>
  <si>
    <t>50-60</t>
  </si>
  <si>
    <t>Кишечный зонд</t>
  </si>
  <si>
    <t xml:space="preserve">Воронка </t>
  </si>
  <si>
    <t xml:space="preserve">Трубка резиновая  </t>
  </si>
  <si>
    <t>Жидкое мыло</t>
  </si>
  <si>
    <t xml:space="preserve">Наконечник </t>
  </si>
  <si>
    <t xml:space="preserve">Резиновый баллон (50-100 мл) </t>
  </si>
  <si>
    <t>50-100</t>
  </si>
  <si>
    <t xml:space="preserve">Резиновый баллон (50-200 мл) </t>
  </si>
  <si>
    <t>50-200</t>
  </si>
  <si>
    <t xml:space="preserve">Антисептик для обработки рук </t>
  </si>
  <si>
    <t>2.2.</t>
  </si>
  <si>
    <t>Внутривенное капельное введение раствора лекарственного средства объемом 400 мл</t>
  </si>
  <si>
    <t>2.3.</t>
  </si>
  <si>
    <t>Внутривенное капельное введение раствора лекарственного средства объемом 800 мл</t>
  </si>
  <si>
    <t>Подкожная инъекция</t>
  </si>
  <si>
    <t>Внутривенное струйное введение лекарственных средств</t>
  </si>
  <si>
    <t>5.</t>
  </si>
  <si>
    <t>Внутрикожная инъекция</t>
  </si>
  <si>
    <t>6.</t>
  </si>
  <si>
    <t>Промывание желудка</t>
  </si>
  <si>
    <t xml:space="preserve">Клизмы: </t>
  </si>
  <si>
    <t xml:space="preserve">Очистительная </t>
  </si>
  <si>
    <t>7.2.</t>
  </si>
  <si>
    <t xml:space="preserve">Лекарственная </t>
  </si>
  <si>
    <t>7.3.</t>
  </si>
  <si>
    <t xml:space="preserve">Сифонная </t>
  </si>
  <si>
    <t>7.4.</t>
  </si>
  <si>
    <t xml:space="preserve">Масляная </t>
  </si>
  <si>
    <t>7.5.</t>
  </si>
  <si>
    <t xml:space="preserve">Гипертоническая </t>
  </si>
  <si>
    <t>8.</t>
  </si>
  <si>
    <t>Измерение артериального давления</t>
  </si>
  <si>
    <t>3.</t>
  </si>
  <si>
    <t>4.</t>
  </si>
  <si>
    <t>7.</t>
  </si>
  <si>
    <t>Заместитель главного врача</t>
  </si>
  <si>
    <t>по медицинской части</t>
  </si>
  <si>
    <t xml:space="preserve">    УТВЕРЖДАЮ: Главный врач</t>
  </si>
  <si>
    <t xml:space="preserve">    УЗ"Ельская ЦРБ"</t>
  </si>
  <si>
    <t>Наименование основных и вспомогательных материалов</t>
  </si>
  <si>
    <t>Норма расхода основных и вспомогательных материалов</t>
  </si>
  <si>
    <t>Бинт</t>
  </si>
  <si>
    <t>Шприц</t>
  </si>
  <si>
    <t>№ п/п</t>
  </si>
  <si>
    <t>Единица измерения</t>
  </si>
  <si>
    <t>Наименование платной медицинской услуги</t>
  </si>
  <si>
    <t>2.1.</t>
  </si>
  <si>
    <t>7.1.</t>
  </si>
  <si>
    <t>1.</t>
  </si>
  <si>
    <t xml:space="preserve"> </t>
  </si>
  <si>
    <t>мл</t>
  </si>
  <si>
    <t>г</t>
  </si>
  <si>
    <t>2.</t>
  </si>
  <si>
    <t xml:space="preserve">    ___________                       И.А. Василевская</t>
  </si>
  <si>
    <t>Внутримышечная инъекция</t>
  </si>
  <si>
    <t xml:space="preserve">Внутривенное капельное введение лекарственных средств: </t>
  </si>
  <si>
    <t>Внутривенное капельное введение раствора лекарственного средства объемом 200 мл</t>
  </si>
  <si>
    <t xml:space="preserve">Внутривенное капельное введение раствора лекарственного средства объемом 200 мл </t>
  </si>
  <si>
    <t xml:space="preserve">Внутривенное капельное введение раствора лекарственного средства объемом 400 мл </t>
  </si>
  <si>
    <t xml:space="preserve">Внутривенное капельное введение раствора лекарственного средства объемом 800 мл </t>
  </si>
  <si>
    <t>Лекарственная</t>
  </si>
  <si>
    <t>Сифонная</t>
  </si>
  <si>
    <t>Масляная</t>
  </si>
  <si>
    <t>Гипертоническая</t>
  </si>
  <si>
    <t>Антисептик для обработки кожи</t>
  </si>
  <si>
    <t>Антисептик для обработки ампул/флакона</t>
  </si>
  <si>
    <t xml:space="preserve">Ватный тампон стерильный  </t>
  </si>
  <si>
    <t>шт</t>
  </si>
  <si>
    <t>Игла одноразовая</t>
  </si>
  <si>
    <t xml:space="preserve">Шприц одноразовый  </t>
  </si>
  <si>
    <t xml:space="preserve">Антисептик для рук </t>
  </si>
  <si>
    <t xml:space="preserve">Дезсредство </t>
  </si>
  <si>
    <t xml:space="preserve">Жидкое мыло  </t>
  </si>
  <si>
    <t xml:space="preserve">пара </t>
  </si>
  <si>
    <t>Раствор лекарственного средства</t>
  </si>
  <si>
    <t xml:space="preserve">Игла (для введения лекарственного средства) </t>
  </si>
  <si>
    <t xml:space="preserve">Марлевые салфетки стерильные (5 см х 5 см)   </t>
  </si>
  <si>
    <t>см</t>
  </si>
  <si>
    <t xml:space="preserve">Ватный тампон стерильный </t>
  </si>
  <si>
    <t xml:space="preserve">Антисептик для обработки ампул/флакона </t>
  </si>
  <si>
    <t xml:space="preserve">Антисептик для обработки кожи </t>
  </si>
  <si>
    <t xml:space="preserve">мл </t>
  </si>
  <si>
    <t>Одноразовая система для внутривенно-капельного введения</t>
  </si>
  <si>
    <t xml:space="preserve">Лейкопластырь (1 см х 6 см) </t>
  </si>
  <si>
    <t xml:space="preserve">Дезсредство  </t>
  </si>
  <si>
    <t xml:space="preserve">Жидкое мыло </t>
  </si>
  <si>
    <t xml:space="preserve">Ватный тампон </t>
  </si>
  <si>
    <t xml:space="preserve">Игла </t>
  </si>
  <si>
    <t xml:space="preserve">Шприц одноразовый </t>
  </si>
  <si>
    <t>по манипуляциям общнго назначения</t>
  </si>
  <si>
    <t>Прейскурант № 109</t>
  </si>
  <si>
    <t>Цена по прейскуранту с НДС</t>
  </si>
  <si>
    <t>Цена по прейскуранту без НДС</t>
  </si>
  <si>
    <t xml:space="preserve">Стоимость материала </t>
  </si>
  <si>
    <t>Цена оказываемой услуги</t>
  </si>
  <si>
    <t>для иностранных граждан</t>
  </si>
  <si>
    <t>Цена материала</t>
  </si>
  <si>
    <t>Манипуляции общего назначения</t>
  </si>
  <si>
    <t>Шприц 1</t>
  </si>
  <si>
    <t>Шприц 2</t>
  </si>
  <si>
    <t>Шприц 5</t>
  </si>
  <si>
    <t>Шприц 10</t>
  </si>
  <si>
    <t>Шприц 20</t>
  </si>
  <si>
    <t>Внутримышечная инъекция (шприц 1)</t>
  </si>
  <si>
    <t>Внутримышечная инъекция (шприц 2)</t>
  </si>
  <si>
    <t>Внутримышечная инъекция (шприц 5)</t>
  </si>
  <si>
    <t>по манипуляциям общего назначения</t>
  </si>
  <si>
    <t>Дезсредство  Славин</t>
  </si>
  <si>
    <t xml:space="preserve">Тариф без учета НДС </t>
  </si>
  <si>
    <t xml:space="preserve">Стоимость расходных  материалов </t>
  </si>
  <si>
    <t>Стоимость услуги с учетом расходных  материалов</t>
  </si>
  <si>
    <t>округ</t>
  </si>
  <si>
    <t>Внутривенное капельное введение раствора лекарственного средства объемом 200 мл *</t>
  </si>
  <si>
    <t>Внутривенное капельное введение раствора лекарственного средства объемом 400 мл *</t>
  </si>
  <si>
    <t>Внутривенное капельное введение раствора лекарственного средства объемом 800 мл *</t>
  </si>
  <si>
    <t>Лекарственная  *</t>
  </si>
  <si>
    <t>Масляная *</t>
  </si>
  <si>
    <t>Гипертоническая *</t>
  </si>
  <si>
    <t>Тариф в долларах</t>
  </si>
  <si>
    <t>1гр ваты</t>
  </si>
  <si>
    <t>Лекарственная *</t>
  </si>
  <si>
    <t>Одноразовая система для внутривенно-капельного введения  (КАПЕЛЬНИЦА)</t>
  </si>
  <si>
    <t>формула</t>
  </si>
  <si>
    <t>/10</t>
  </si>
  <si>
    <t>Перчатки нестерильные</t>
  </si>
  <si>
    <t>Бинт для салфеток</t>
  </si>
  <si>
    <t>Перчатки  нестерильные</t>
  </si>
  <si>
    <t>Антисептик для обработки манжетки (перекись 3%)</t>
  </si>
  <si>
    <t>Перекись 3%</t>
  </si>
  <si>
    <t>Старшая медицинская сестра</t>
  </si>
  <si>
    <t>поликлиники</t>
  </si>
  <si>
    <t>Г.А.Барсук</t>
  </si>
  <si>
    <r>
      <t xml:space="preserve">Ватный тампон стерильный </t>
    </r>
    <r>
      <rPr>
        <sz val="10"/>
        <color indexed="60"/>
        <rFont val="Arial"/>
        <family val="2"/>
      </rPr>
      <t>НИЖЕ СМОТРИ</t>
    </r>
  </si>
  <si>
    <t>Перчатки нестер</t>
  </si>
  <si>
    <t>Вата</t>
  </si>
  <si>
    <t>гр 1</t>
  </si>
  <si>
    <t>Марлевые салфетки  бинт 10см</t>
  </si>
  <si>
    <t>Ватный тампон стерильный  2гр ваты</t>
  </si>
  <si>
    <t>Ватный тампон стерильный 4гр ваты</t>
  </si>
  <si>
    <t>Марлевые салфетки стерильные (5 см х 5 см)   20 см бинта</t>
  </si>
  <si>
    <t>Ватный тампон стерильный вата-4гр</t>
  </si>
  <si>
    <t>д</t>
  </si>
  <si>
    <t>1см бинта*10</t>
  </si>
  <si>
    <t>cм</t>
  </si>
  <si>
    <t>1см</t>
  </si>
  <si>
    <t>Марлевые салфетки стерильные (5 см х 5 см)   от бинта</t>
  </si>
  <si>
    <r>
      <t xml:space="preserve"> * Примечание:</t>
    </r>
    <r>
      <rPr>
        <sz val="12"/>
        <rFont val="Times New Roman"/>
        <family val="1"/>
      </rPr>
      <t xml:space="preserve"> в цену оказываемой услуги не включена стоимость лекарственного средства вводимого при оказании платной медицинской услуги.</t>
    </r>
  </si>
  <si>
    <t>Тариф без учета НДС</t>
  </si>
  <si>
    <t>Шприц одноразовый  1</t>
  </si>
  <si>
    <t>Шприц одноразовый  2,0</t>
  </si>
  <si>
    <t>Экономист                                        _______________</t>
  </si>
  <si>
    <t>Экономист                                      _________</t>
  </si>
  <si>
    <t>НДС 10%</t>
  </si>
  <si>
    <t>Антисептик для рук витасепт</t>
  </si>
  <si>
    <t xml:space="preserve"> УЗ"Ельская ЦРБ"</t>
  </si>
  <si>
    <t xml:space="preserve">Утверждаю: </t>
  </si>
  <si>
    <t>для иностранных граждан, постоянно проживающих на территории Республики Беларусь</t>
  </si>
  <si>
    <t xml:space="preserve">для  граждан, застрахованных по договорам добровольного медицинского страхования </t>
  </si>
  <si>
    <t>Главный врач</t>
  </si>
  <si>
    <t>_________________К.Л.Клименок</t>
  </si>
  <si>
    <t xml:space="preserve">       </t>
  </si>
  <si>
    <t xml:space="preserve">   _______________ К.Л.Клименок</t>
  </si>
  <si>
    <t xml:space="preserve">   "___"____________ 2023г</t>
  </si>
  <si>
    <t>РАСЧЕТ</t>
  </si>
  <si>
    <t xml:space="preserve">стоимости лекарственных средств, изделий медицинского назначения и </t>
  </si>
  <si>
    <t>других материалов, дополнительно оплачиваемых заказчиками</t>
  </si>
  <si>
    <r>
      <t xml:space="preserve"> </t>
    </r>
    <r>
      <rPr>
        <b/>
        <sz val="11"/>
        <rFont val="Arial Cyr"/>
        <family val="0"/>
      </rPr>
      <t>" Манипуляции общего назначения "</t>
    </r>
  </si>
  <si>
    <t>Прейскурант № 149</t>
  </si>
  <si>
    <t>Стоимость расходных материалов с учетом НДС</t>
  </si>
  <si>
    <t>Стоимость материалов без НДС 10%</t>
  </si>
  <si>
    <t>Прейскурант № 231</t>
  </si>
  <si>
    <t>Прейскурант № 232</t>
  </si>
  <si>
    <t xml:space="preserve">                         " 31" августа 2023 г</t>
  </si>
  <si>
    <t>с 01.09.2023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</si>
</sst>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(* #,##0.000_);_(* \(#,##0.000\);_(* &quot;-&quot;??_);_(@_)"/>
    <numFmt numFmtId="187" formatCode="_(* #,##0.0_);_(* \(#,##0.0\);_(* &quot;-&quot;??_);_(@_)"/>
    <numFmt numFmtId="188" formatCode="0.0000"/>
    <numFmt numFmtId="189" formatCode="[$€-2]\ ###,000_);[Red]\([$€-2]\ ###,000\)"/>
    <numFmt numFmtId="190" formatCode="0.00000"/>
    <numFmt numFmtId="191" formatCode="0.000000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  <numFmt numFmtId="200" formatCode="0.0000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_(* #,##0_);_(* \(#,##0\);_(* &quot;-&quot;??_);_(@_)"/>
    <numFmt numFmtId="209" formatCode="_(* #,##0.0000_);_(* \(#,##0.0000\);_(* &quot;-&quot;??_);_(@_)"/>
    <numFmt numFmtId="210" formatCode="_(* #,##0.00000_);_(* \(#,##0.000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0"/>
      <color indexed="6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" fontId="0" fillId="0" borderId="11" xfId="0" applyNumberFormat="1" applyFont="1" applyBorder="1" applyAlignment="1">
      <alignment horizontal="center" vertical="center" wrapText="1"/>
    </xf>
    <xf numFmtId="0" fontId="5" fillId="0" borderId="0" xfId="54">
      <alignment/>
      <protection/>
    </xf>
    <xf numFmtId="0" fontId="0" fillId="0" borderId="12" xfId="54" applyFont="1" applyBorder="1" applyAlignment="1">
      <alignment horizontal="center"/>
      <protection/>
    </xf>
    <xf numFmtId="0" fontId="0" fillId="0" borderId="11" xfId="54" applyFont="1" applyBorder="1" applyAlignment="1">
      <alignment horizontal="center"/>
      <protection/>
    </xf>
    <xf numFmtId="0" fontId="5" fillId="0" borderId="11" xfId="54" applyBorder="1" applyAlignment="1">
      <alignment horizontal="center"/>
      <protection/>
    </xf>
    <xf numFmtId="0" fontId="0" fillId="0" borderId="11" xfId="54" applyFont="1" applyBorder="1" applyAlignment="1">
      <alignment horizontal="center" wrapText="1"/>
      <protection/>
    </xf>
    <xf numFmtId="0" fontId="5" fillId="0" borderId="11" xfId="54" applyBorder="1">
      <alignment/>
      <protection/>
    </xf>
    <xf numFmtId="0" fontId="5" fillId="0" borderId="11" xfId="54" applyBorder="1" applyAlignment="1">
      <alignment horizontal="right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0" fillId="33" borderId="11" xfId="0" applyFill="1" applyBorder="1" applyAlignment="1">
      <alignment/>
    </xf>
    <xf numFmtId="0" fontId="11" fillId="0" borderId="0" xfId="54" applyFont="1" applyAlignment="1">
      <alignment horizontal="center"/>
      <protection/>
    </xf>
    <xf numFmtId="0" fontId="11" fillId="0" borderId="0" xfId="54" applyFont="1">
      <alignment/>
      <protection/>
    </xf>
    <xf numFmtId="0" fontId="11" fillId="0" borderId="0" xfId="54" applyFont="1" applyAlignment="1">
      <alignment horizontal="right"/>
      <protection/>
    </xf>
    <xf numFmtId="0" fontId="3" fillId="34" borderId="11" xfId="0" applyFont="1" applyFill="1" applyBorder="1" applyAlignment="1">
      <alignment vertical="top" wrapText="1"/>
    </xf>
    <xf numFmtId="0" fontId="11" fillId="0" borderId="15" xfId="54" applyFont="1" applyBorder="1" applyAlignment="1">
      <alignment/>
      <protection/>
    </xf>
    <xf numFmtId="0" fontId="3" fillId="35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11" fillId="0" borderId="0" xfId="54" applyFont="1" applyFill="1">
      <alignment/>
      <protection/>
    </xf>
    <xf numFmtId="0" fontId="11" fillId="0" borderId="0" xfId="54" applyFont="1" applyFill="1" applyAlignment="1">
      <alignment horizontal="center"/>
      <protection/>
    </xf>
    <xf numFmtId="0" fontId="3" fillId="36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top" wrapText="1"/>
    </xf>
    <xf numFmtId="0" fontId="0" fillId="36" borderId="11" xfId="0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37" borderId="11" xfId="0" applyFont="1" applyFill="1" applyBorder="1" applyAlignment="1">
      <alignment vertical="top" wrapText="1"/>
    </xf>
    <xf numFmtId="0" fontId="0" fillId="37" borderId="11" xfId="0" applyFill="1" applyBorder="1" applyAlignment="1">
      <alignment/>
    </xf>
    <xf numFmtId="0" fontId="3" fillId="37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15" fillId="0" borderId="0" xfId="56" applyFont="1" applyBorder="1" applyAlignment="1">
      <alignment horizontal="center"/>
      <protection/>
    </xf>
    <xf numFmtId="0" fontId="16" fillId="0" borderId="0" xfId="53" applyFont="1">
      <alignment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6" fillId="0" borderId="12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17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center" wrapText="1"/>
    </xf>
    <xf numFmtId="181" fontId="16" fillId="0" borderId="11" xfId="54" applyNumberFormat="1" applyFont="1" applyBorder="1" applyAlignment="1">
      <alignment horizontal="center" vertical="center" wrapText="1"/>
      <protection/>
    </xf>
    <xf numFmtId="1" fontId="16" fillId="0" borderId="11" xfId="54" applyNumberFormat="1" applyFont="1" applyBorder="1" applyAlignment="1">
      <alignment horizontal="center"/>
      <protection/>
    </xf>
    <xf numFmtId="1" fontId="16" fillId="0" borderId="11" xfId="54" applyNumberFormat="1" applyFont="1" applyBorder="1" applyAlignment="1">
      <alignment horizontal="center" vertical="center"/>
      <protection/>
    </xf>
    <xf numFmtId="2" fontId="16" fillId="0" borderId="11" xfId="0" applyNumberFormat="1" applyFont="1" applyFill="1" applyBorder="1" applyAlignment="1">
      <alignment horizontal="center" vertical="center" wrapText="1"/>
    </xf>
    <xf numFmtId="2" fontId="12" fillId="0" borderId="0" xfId="54" applyNumberFormat="1" applyFont="1" applyFill="1" applyAlignment="1">
      <alignment horizontal="left"/>
      <protection/>
    </xf>
    <xf numFmtId="2" fontId="12" fillId="0" borderId="0" xfId="54" applyNumberFormat="1" applyFont="1" applyFill="1" applyAlignment="1">
      <alignment horizontal="left" vertical="center" wrapText="1"/>
      <protection/>
    </xf>
    <xf numFmtId="0" fontId="16" fillId="0" borderId="11" xfId="54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0" fillId="36" borderId="12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188" fontId="5" fillId="0" borderId="11" xfId="54" applyNumberFormat="1" applyBorder="1" applyAlignment="1">
      <alignment horizontal="center"/>
      <protection/>
    </xf>
    <xf numFmtId="188" fontId="0" fillId="0" borderId="11" xfId="54" applyNumberFormat="1" applyFont="1" applyFill="1" applyBorder="1" applyAlignment="1">
      <alignment horizontal="center" wrapText="1"/>
      <protection/>
    </xf>
    <xf numFmtId="188" fontId="5" fillId="0" borderId="11" xfId="54" applyNumberFormat="1" applyFill="1" applyBorder="1" applyAlignment="1">
      <alignment horizontal="center"/>
      <protection/>
    </xf>
    <xf numFmtId="188" fontId="5" fillId="0" borderId="12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Alignment="1">
      <alignment horizontal="center"/>
    </xf>
    <xf numFmtId="2" fontId="16" fillId="0" borderId="11" xfId="54" applyNumberFormat="1" applyFont="1" applyFill="1" applyBorder="1" applyAlignment="1">
      <alignment horizontal="center" vertical="center"/>
      <protection/>
    </xf>
    <xf numFmtId="0" fontId="5" fillId="34" borderId="11" xfId="54" applyFill="1" applyBorder="1" applyAlignment="1">
      <alignment horizontal="center"/>
      <protection/>
    </xf>
    <xf numFmtId="2" fontId="5" fillId="34" borderId="11" xfId="54" applyNumberFormat="1" applyFill="1" applyBorder="1" applyAlignment="1">
      <alignment horizontal="center"/>
      <protection/>
    </xf>
    <xf numFmtId="0" fontId="0" fillId="34" borderId="11" xfId="54" applyFont="1" applyFill="1" applyBorder="1" applyAlignment="1">
      <alignment horizontal="center" wrapText="1"/>
      <protection/>
    </xf>
    <xf numFmtId="0" fontId="11" fillId="0" borderId="0" xfId="54" applyFont="1" applyBorder="1" applyAlignment="1">
      <alignment/>
      <protection/>
    </xf>
    <xf numFmtId="0" fontId="5" fillId="0" borderId="10" xfId="54" applyFill="1" applyBorder="1" applyAlignment="1">
      <alignment horizontal="center" vertical="center" wrapText="1"/>
      <protection/>
    </xf>
    <xf numFmtId="0" fontId="5" fillId="0" borderId="13" xfId="54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0" xfId="54" applyFill="1">
      <alignment/>
      <protection/>
    </xf>
    <xf numFmtId="0" fontId="11" fillId="0" borderId="0" xfId="57" applyFont="1" applyAlignment="1">
      <alignment horizontal="right"/>
      <protection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7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vertical="top" wrapText="1"/>
    </xf>
    <xf numFmtId="0" fontId="16" fillId="0" borderId="11" xfId="54" applyFont="1" applyFill="1" applyBorder="1" applyAlignment="1">
      <alignment horizontal="center" vertical="center" wrapText="1"/>
      <protection/>
    </xf>
    <xf numFmtId="1" fontId="16" fillId="0" borderId="11" xfId="54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3" fillId="34" borderId="17" xfId="0" applyFont="1" applyFill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38" borderId="0" xfId="0" applyFill="1" applyAlignment="1">
      <alignment/>
    </xf>
    <xf numFmtId="0" fontId="3" fillId="0" borderId="17" xfId="0" applyFont="1" applyBorder="1" applyAlignment="1">
      <alignment vertical="top"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33" borderId="17" xfId="0" applyFill="1" applyBorder="1" applyAlignment="1">
      <alignment/>
    </xf>
    <xf numFmtId="0" fontId="0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25" xfId="0" applyBorder="1" applyAlignment="1">
      <alignment/>
    </xf>
    <xf numFmtId="0" fontId="0" fillId="38" borderId="0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6" xfId="0" applyFill="1" applyBorder="1" applyAlignment="1">
      <alignment/>
    </xf>
    <xf numFmtId="0" fontId="0" fillId="0" borderId="27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3" fillId="37" borderId="20" xfId="0" applyFont="1" applyFill="1" applyBorder="1" applyAlignment="1">
      <alignment vertical="top" wrapText="1"/>
    </xf>
    <xf numFmtId="0" fontId="3" fillId="37" borderId="20" xfId="0" applyFont="1" applyFill="1" applyBorder="1" applyAlignment="1">
      <alignment horizontal="center" vertical="top" wrapText="1"/>
    </xf>
    <xf numFmtId="0" fontId="0" fillId="37" borderId="20" xfId="0" applyFill="1" applyBorder="1" applyAlignment="1">
      <alignment/>
    </xf>
    <xf numFmtId="210" fontId="0" fillId="0" borderId="22" xfId="65" applyNumberFormat="1" applyFont="1" applyBorder="1" applyAlignment="1">
      <alignment/>
    </xf>
    <xf numFmtId="188" fontId="0" fillId="38" borderId="0" xfId="0" applyNumberFormat="1" applyFill="1" applyBorder="1" applyAlignment="1">
      <alignment/>
    </xf>
    <xf numFmtId="0" fontId="11" fillId="0" borderId="0" xfId="54" applyFont="1" applyBorder="1">
      <alignment/>
      <protection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vertical="top" wrapText="1"/>
    </xf>
    <xf numFmtId="2" fontId="0" fillId="38" borderId="28" xfId="0" applyNumberFormat="1" applyFill="1" applyBorder="1" applyAlignment="1">
      <alignment/>
    </xf>
    <xf numFmtId="182" fontId="0" fillId="38" borderId="28" xfId="0" applyNumberFormat="1" applyFill="1" applyBorder="1" applyAlignment="1">
      <alignment/>
    </xf>
    <xf numFmtId="2" fontId="0" fillId="38" borderId="0" xfId="0" applyNumberFormat="1" applyFill="1" applyBorder="1" applyAlignment="1">
      <alignment/>
    </xf>
    <xf numFmtId="2" fontId="0" fillId="38" borderId="24" xfId="0" applyNumberFormat="1" applyFill="1" applyBorder="1" applyAlignment="1">
      <alignment/>
    </xf>
    <xf numFmtId="2" fontId="0" fillId="38" borderId="0" xfId="0" applyNumberFormat="1" applyFill="1" applyAlignment="1">
      <alignment/>
    </xf>
    <xf numFmtId="2" fontId="0" fillId="38" borderId="22" xfId="0" applyNumberFormat="1" applyFill="1" applyBorder="1" applyAlignment="1">
      <alignment/>
    </xf>
    <xf numFmtId="0" fontId="5" fillId="38" borderId="0" xfId="54" applyFill="1">
      <alignment/>
      <protection/>
    </xf>
    <xf numFmtId="2" fontId="5" fillId="38" borderId="0" xfId="54" applyNumberFormat="1" applyFill="1">
      <alignment/>
      <protection/>
    </xf>
    <xf numFmtId="9" fontId="7" fillId="38" borderId="0" xfId="54" applyNumberFormat="1" applyFont="1" applyFill="1">
      <alignment/>
      <protection/>
    </xf>
    <xf numFmtId="2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7" fillId="39" borderId="15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10" fillId="0" borderId="0" xfId="54" applyFont="1" applyAlignment="1">
      <alignment horizontal="center" wrapText="1"/>
      <protection/>
    </xf>
    <xf numFmtId="0" fontId="0" fillId="0" borderId="0" xfId="54" applyFont="1" applyAlignment="1">
      <alignment horizontal="center" wrapText="1"/>
      <protection/>
    </xf>
    <xf numFmtId="0" fontId="5" fillId="0" borderId="10" xfId="54" applyBorder="1" applyAlignment="1">
      <alignment horizontal="center" vertical="center" wrapText="1"/>
      <protection/>
    </xf>
    <xf numFmtId="0" fontId="5" fillId="0" borderId="13" xfId="54" applyBorder="1" applyAlignment="1">
      <alignment horizontal="center" vertical="center" wrapText="1"/>
      <protection/>
    </xf>
    <xf numFmtId="0" fontId="5" fillId="0" borderId="14" xfId="54" applyBorder="1" applyAlignment="1">
      <alignment horizontal="center" vertical="center" wrapText="1"/>
      <protection/>
    </xf>
    <xf numFmtId="0" fontId="5" fillId="0" borderId="11" xfId="54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center"/>
      <protection/>
    </xf>
    <xf numFmtId="0" fontId="16" fillId="0" borderId="0" xfId="56" applyFont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left" vertical="top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16" fillId="0" borderId="13" xfId="54" applyFont="1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vertical="center" wrapText="1"/>
      <protection/>
    </xf>
    <xf numFmtId="0" fontId="16" fillId="0" borderId="11" xfId="54" applyFont="1" applyBorder="1" applyAlignment="1">
      <alignment horizontal="center" vertical="center" wrapText="1"/>
      <protection/>
    </xf>
    <xf numFmtId="0" fontId="12" fillId="0" borderId="0" xfId="54" applyFont="1" applyFill="1" applyAlignment="1">
      <alignment horizontal="center" wrapText="1"/>
      <protection/>
    </xf>
    <xf numFmtId="0" fontId="12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12" fillId="0" borderId="0" xfId="54" applyFont="1" applyFill="1" applyAlignment="1">
      <alignment horizontal="left" wrapText="1" shrinkToFit="1"/>
      <protection/>
    </xf>
    <xf numFmtId="0" fontId="11" fillId="0" borderId="0" xfId="57" applyFont="1" applyAlignment="1">
      <alignment horizontal="right"/>
      <protection/>
    </xf>
    <xf numFmtId="0" fontId="11" fillId="0" borderId="15" xfId="54" applyFont="1" applyBorder="1" applyAlignment="1">
      <alignment horizontal="center"/>
      <protection/>
    </xf>
    <xf numFmtId="0" fontId="12" fillId="0" borderId="0" xfId="54" applyFont="1" applyAlignment="1">
      <alignment horizontal="center" wrapText="1"/>
      <protection/>
    </xf>
    <xf numFmtId="0" fontId="11" fillId="0" borderId="0" xfId="54" applyFont="1" applyBorder="1" applyAlignment="1">
      <alignment horizontal="center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left" vertical="top" wrapText="1" shrinkToFit="1"/>
      <protection/>
    </xf>
    <xf numFmtId="0" fontId="12" fillId="0" borderId="0" xfId="0" applyFont="1" applyAlignment="1">
      <alignment horizontal="center"/>
    </xf>
    <xf numFmtId="0" fontId="21" fillId="0" borderId="12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остранцы  Иммунопрофилактика" xfId="53"/>
    <cellStyle name="Обычный_Кальпоскопия" xfId="54"/>
    <cellStyle name="Обычный_МАССАЖ" xfId="55"/>
    <cellStyle name="Обычный_УЗИ ЭТО" xfId="56"/>
    <cellStyle name="Обычный_эндоскопия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N184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4.140625" style="2" customWidth="1"/>
    <col min="2" max="2" width="16.28125" style="0" customWidth="1"/>
    <col min="3" max="3" width="37.28125" style="0" customWidth="1"/>
    <col min="4" max="4" width="11.00390625" style="2" customWidth="1"/>
    <col min="5" max="5" width="10.7109375" style="2" customWidth="1"/>
    <col min="6" max="6" width="10.57421875" style="0" customWidth="1"/>
    <col min="7" max="7" width="10.8515625" style="0" customWidth="1"/>
    <col min="8" max="8" width="8.00390625" style="0" customWidth="1"/>
    <col min="9" max="9" width="5.8515625" style="109" customWidth="1"/>
    <col min="10" max="10" width="8.140625" style="0" customWidth="1"/>
    <col min="12" max="12" width="5.7109375" style="109" customWidth="1"/>
  </cols>
  <sheetData>
    <row r="1" spans="1:5" ht="12.75">
      <c r="A1" s="167" t="s">
        <v>57</v>
      </c>
      <c r="B1" s="168"/>
      <c r="C1" s="168"/>
      <c r="D1" s="168"/>
      <c r="E1" s="168"/>
    </row>
    <row r="2" spans="1:5" ht="12.75">
      <c r="A2" s="167" t="s">
        <v>58</v>
      </c>
      <c r="B2" s="168"/>
      <c r="C2" s="168"/>
      <c r="D2" s="168"/>
      <c r="E2" s="168"/>
    </row>
    <row r="3" spans="1:5" ht="12.75">
      <c r="A3" s="167" t="s">
        <v>181</v>
      </c>
      <c r="B3" s="168"/>
      <c r="C3" s="168"/>
      <c r="D3" s="168"/>
      <c r="E3" s="168"/>
    </row>
    <row r="4" spans="1:5" ht="12.75">
      <c r="A4" s="169" t="s">
        <v>182</v>
      </c>
      <c r="B4" s="170"/>
      <c r="C4" s="170"/>
      <c r="D4" s="170"/>
      <c r="E4" s="170"/>
    </row>
    <row r="5" spans="1:5" ht="12.75">
      <c r="A5" s="10"/>
      <c r="B5" s="5"/>
      <c r="C5" s="5"/>
      <c r="D5" s="9"/>
      <c r="E5" s="8"/>
    </row>
    <row r="6" spans="1:5" ht="12.75">
      <c r="A6" s="171" t="s">
        <v>183</v>
      </c>
      <c r="B6" s="171"/>
      <c r="C6" s="171"/>
      <c r="D6" s="171"/>
      <c r="E6" s="171"/>
    </row>
    <row r="7" spans="1:5" ht="12.75">
      <c r="A7" s="161" t="s">
        <v>184</v>
      </c>
      <c r="B7" s="161"/>
      <c r="C7" s="161"/>
      <c r="D7" s="161"/>
      <c r="E7" s="161"/>
    </row>
    <row r="8" spans="1:5" ht="12.75">
      <c r="A8" s="161" t="s">
        <v>185</v>
      </c>
      <c r="B8" s="161"/>
      <c r="C8" s="161"/>
      <c r="D8" s="161"/>
      <c r="E8" s="161"/>
    </row>
    <row r="9" spans="1:5" ht="15">
      <c r="A9" s="161" t="s">
        <v>186</v>
      </c>
      <c r="B9" s="161"/>
      <c r="C9" s="161"/>
      <c r="D9" s="161"/>
      <c r="E9" s="161"/>
    </row>
    <row r="10" spans="1:13" ht="100.5" customHeight="1">
      <c r="A10" s="6" t="s">
        <v>63</v>
      </c>
      <c r="B10" s="6" t="s">
        <v>65</v>
      </c>
      <c r="C10" s="6" t="s">
        <v>59</v>
      </c>
      <c r="D10" s="6" t="s">
        <v>64</v>
      </c>
      <c r="E10" s="6" t="s">
        <v>60</v>
      </c>
      <c r="F10" s="6" t="s">
        <v>116</v>
      </c>
      <c r="G10" s="6" t="s">
        <v>189</v>
      </c>
      <c r="J10" s="158" t="s">
        <v>172</v>
      </c>
      <c r="M10" s="157" t="s">
        <v>188</v>
      </c>
    </row>
    <row r="11" spans="1:7" ht="13.5" thickBo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22">
        <v>6</v>
      </c>
      <c r="G11" s="22">
        <v>7</v>
      </c>
    </row>
    <row r="12" spans="1:13" ht="13.5" customHeight="1" thickBot="1">
      <c r="A12" s="175" t="s">
        <v>68</v>
      </c>
      <c r="B12" s="172" t="s">
        <v>74</v>
      </c>
      <c r="C12" s="101" t="s">
        <v>144</v>
      </c>
      <c r="D12" s="102" t="s">
        <v>93</v>
      </c>
      <c r="E12" s="102">
        <v>1</v>
      </c>
      <c r="F12" s="103">
        <f>'цена м-ла'!D3</f>
        <v>0.9409</v>
      </c>
      <c r="G12" s="104">
        <f>E12*F12</f>
        <v>0.9409</v>
      </c>
      <c r="H12" s="114"/>
      <c r="I12" s="128"/>
      <c r="J12" s="114">
        <f>G12*10%</f>
        <v>0.09409000000000001</v>
      </c>
      <c r="K12" s="114"/>
      <c r="L12" s="128"/>
      <c r="M12" s="115">
        <f>G12+J12</f>
        <v>1.03499</v>
      </c>
    </row>
    <row r="13" spans="1:13" ht="13.5" customHeight="1" thickBot="1">
      <c r="A13" s="176"/>
      <c r="B13" s="173"/>
      <c r="C13" s="4" t="s">
        <v>92</v>
      </c>
      <c r="D13" s="11" t="s">
        <v>70</v>
      </c>
      <c r="E13" s="11">
        <v>1.5</v>
      </c>
      <c r="F13" s="23">
        <f>'цена м-ла'!D4</f>
        <v>0.0037</v>
      </c>
      <c r="G13" s="105">
        <f aca="true" t="shared" si="0" ref="G13:G76">E13*F13</f>
        <v>0.00555</v>
      </c>
      <c r="H13" s="116"/>
      <c r="I13" s="127"/>
      <c r="J13" s="114">
        <f aca="true" t="shared" si="1" ref="J13:J75">G13*10%</f>
        <v>0.000555</v>
      </c>
      <c r="K13" s="116"/>
      <c r="L13" s="127"/>
      <c r="M13" s="115">
        <f aca="true" t="shared" si="2" ref="M13:M76">G13+J13</f>
        <v>0.006105</v>
      </c>
    </row>
    <row r="14" spans="1:13" ht="13.5" customHeight="1" thickBot="1">
      <c r="A14" s="176"/>
      <c r="B14" s="173"/>
      <c r="C14" s="4" t="s">
        <v>91</v>
      </c>
      <c r="D14" s="11" t="s">
        <v>70</v>
      </c>
      <c r="E14" s="11">
        <v>0</v>
      </c>
      <c r="F14" s="23">
        <f>'цена м-ла'!D5</f>
        <v>0</v>
      </c>
      <c r="G14" s="105">
        <f t="shared" si="0"/>
        <v>0</v>
      </c>
      <c r="H14" s="116"/>
      <c r="I14" s="127"/>
      <c r="J14" s="114">
        <f t="shared" si="1"/>
        <v>0</v>
      </c>
      <c r="K14" s="116"/>
      <c r="L14" s="127"/>
      <c r="M14" s="115">
        <f t="shared" si="2"/>
        <v>0</v>
      </c>
    </row>
    <row r="15" spans="1:13" ht="13.5" customHeight="1" thickBot="1">
      <c r="A15" s="176"/>
      <c r="B15" s="173"/>
      <c r="C15" s="4" t="s">
        <v>90</v>
      </c>
      <c r="D15" s="11" t="s">
        <v>70</v>
      </c>
      <c r="E15" s="11">
        <v>1.5</v>
      </c>
      <c r="F15" s="23">
        <f>'цена м-ла'!D6</f>
        <v>0.0098</v>
      </c>
      <c r="G15" s="105">
        <f t="shared" si="0"/>
        <v>0.0147</v>
      </c>
      <c r="H15" s="116"/>
      <c r="I15" s="127"/>
      <c r="J15" s="114">
        <f t="shared" si="1"/>
        <v>0.00147</v>
      </c>
      <c r="K15" s="116"/>
      <c r="L15" s="127"/>
      <c r="M15" s="115">
        <f t="shared" si="2"/>
        <v>0.01617</v>
      </c>
    </row>
    <row r="16" spans="1:13" ht="13.5" customHeight="1" thickBot="1">
      <c r="A16" s="176"/>
      <c r="B16" s="173"/>
      <c r="C16" s="30" t="s">
        <v>168</v>
      </c>
      <c r="D16" s="11" t="s">
        <v>87</v>
      </c>
      <c r="E16" s="11">
        <v>1</v>
      </c>
      <c r="F16" s="23">
        <v>0.1947</v>
      </c>
      <c r="G16" s="105">
        <f t="shared" si="0"/>
        <v>0.1947</v>
      </c>
      <c r="H16" s="116"/>
      <c r="I16" s="127"/>
      <c r="J16" s="114">
        <f t="shared" si="1"/>
        <v>0.01947</v>
      </c>
      <c r="K16" s="116"/>
      <c r="L16" s="127"/>
      <c r="M16" s="115">
        <f t="shared" si="2"/>
        <v>0.21417000000000003</v>
      </c>
    </row>
    <row r="17" spans="1:13" ht="13.5" customHeight="1" thickBot="1">
      <c r="A17" s="176"/>
      <c r="B17" s="173"/>
      <c r="C17" s="4" t="s">
        <v>88</v>
      </c>
      <c r="D17" s="11" t="s">
        <v>87</v>
      </c>
      <c r="E17" s="11">
        <v>0</v>
      </c>
      <c r="F17" s="23"/>
      <c r="G17" s="105">
        <f t="shared" si="0"/>
        <v>0</v>
      </c>
      <c r="H17" s="116"/>
      <c r="I17" s="127"/>
      <c r="J17" s="114">
        <f t="shared" si="1"/>
        <v>0</v>
      </c>
      <c r="K17" s="116"/>
      <c r="L17" s="127"/>
      <c r="M17" s="115">
        <f t="shared" si="2"/>
        <v>0</v>
      </c>
    </row>
    <row r="18" spans="1:13" ht="13.5" customHeight="1" thickBot="1">
      <c r="A18" s="176"/>
      <c r="B18" s="173"/>
      <c r="C18" s="41" t="s">
        <v>157</v>
      </c>
      <c r="D18" s="43" t="s">
        <v>87</v>
      </c>
      <c r="E18" s="43">
        <v>2</v>
      </c>
      <c r="F18" s="42">
        <v>0.0179</v>
      </c>
      <c r="G18" s="105">
        <f>E18*F18</f>
        <v>0.0358</v>
      </c>
      <c r="H18" s="116"/>
      <c r="I18" s="127"/>
      <c r="J18" s="114">
        <v>0</v>
      </c>
      <c r="K18" s="116"/>
      <c r="L18" s="127"/>
      <c r="M18" s="115">
        <f t="shared" si="2"/>
        <v>0.0358</v>
      </c>
    </row>
    <row r="19" spans="1:13" ht="13.5" customHeight="1" thickBot="1">
      <c r="A19" s="176"/>
      <c r="B19" s="173"/>
      <c r="C19" s="4" t="s">
        <v>85</v>
      </c>
      <c r="D19" s="11" t="s">
        <v>70</v>
      </c>
      <c r="E19" s="11">
        <v>1</v>
      </c>
      <c r="F19" s="23">
        <f>'цена м-ла'!D9</f>
        <v>0.0098</v>
      </c>
      <c r="G19" s="105">
        <f t="shared" si="0"/>
        <v>0.0098</v>
      </c>
      <c r="H19" s="116"/>
      <c r="I19" s="127"/>
      <c r="J19" s="114">
        <f t="shared" si="1"/>
        <v>0.00098</v>
      </c>
      <c r="K19" s="116"/>
      <c r="L19" s="127"/>
      <c r="M19" s="115">
        <f t="shared" si="2"/>
        <v>0.01078</v>
      </c>
    </row>
    <row r="20" spans="1:14" ht="13.5" customHeight="1" thickBot="1">
      <c r="A20" s="177"/>
      <c r="B20" s="178"/>
      <c r="C20" s="119" t="s">
        <v>84</v>
      </c>
      <c r="D20" s="118" t="s">
        <v>70</v>
      </c>
      <c r="E20" s="118">
        <v>1.5</v>
      </c>
      <c r="F20" s="120">
        <f>'цена м-ла'!D10</f>
        <v>0.0098</v>
      </c>
      <c r="G20" s="131">
        <f t="shared" si="0"/>
        <v>0.0147</v>
      </c>
      <c r="H20" s="127">
        <f>SUM(G12:G20)</f>
        <v>1.21615</v>
      </c>
      <c r="I20" s="148">
        <f>H20</f>
        <v>1.21615</v>
      </c>
      <c r="J20" s="114">
        <f t="shared" si="1"/>
        <v>0.00147</v>
      </c>
      <c r="K20" s="116">
        <f>SUM(J12:J20)</f>
        <v>0.118035</v>
      </c>
      <c r="L20" s="148">
        <f>K20</f>
        <v>0.118035</v>
      </c>
      <c r="M20" s="115">
        <f t="shared" si="2"/>
        <v>0.01617</v>
      </c>
      <c r="N20" s="155">
        <v>1.34</v>
      </c>
    </row>
    <row r="21" spans="1:13" ht="13.5" customHeight="1" thickBot="1">
      <c r="A21" s="180" t="s">
        <v>68</v>
      </c>
      <c r="B21" s="163" t="s">
        <v>74</v>
      </c>
      <c r="C21" s="110" t="s">
        <v>144</v>
      </c>
      <c r="D21" s="102" t="s">
        <v>93</v>
      </c>
      <c r="E21" s="102">
        <v>1</v>
      </c>
      <c r="F21" s="103">
        <f>F12</f>
        <v>0.9409</v>
      </c>
      <c r="G21" s="111">
        <f t="shared" si="0"/>
        <v>0.9409</v>
      </c>
      <c r="H21" s="114"/>
      <c r="I21" s="128"/>
      <c r="J21" s="114">
        <f t="shared" si="1"/>
        <v>0.09409000000000001</v>
      </c>
      <c r="K21" s="114"/>
      <c r="L21" s="128"/>
      <c r="M21" s="115">
        <f t="shared" si="2"/>
        <v>1.03499</v>
      </c>
    </row>
    <row r="22" spans="1:13" ht="13.5" customHeight="1" thickBot="1">
      <c r="A22" s="181"/>
      <c r="B22" s="164"/>
      <c r="C22" s="4" t="s">
        <v>92</v>
      </c>
      <c r="D22" s="11" t="s">
        <v>70</v>
      </c>
      <c r="E22" s="11">
        <v>1.5</v>
      </c>
      <c r="F22" s="23">
        <f>'цена м-ла'!D4</f>
        <v>0.0037</v>
      </c>
      <c r="G22" s="112">
        <f t="shared" si="0"/>
        <v>0.00555</v>
      </c>
      <c r="H22" s="116"/>
      <c r="I22" s="127"/>
      <c r="J22" s="114">
        <f t="shared" si="1"/>
        <v>0.000555</v>
      </c>
      <c r="K22" s="116"/>
      <c r="L22" s="127"/>
      <c r="M22" s="115">
        <f t="shared" si="2"/>
        <v>0.006105</v>
      </c>
    </row>
    <row r="23" spans="1:13" ht="13.5" customHeight="1" thickBot="1">
      <c r="A23" s="181"/>
      <c r="B23" s="164"/>
      <c r="C23" s="4" t="s">
        <v>91</v>
      </c>
      <c r="D23" s="11" t="s">
        <v>70</v>
      </c>
      <c r="E23" s="11">
        <v>0</v>
      </c>
      <c r="F23" s="23">
        <f>'цена м-ла'!D5</f>
        <v>0</v>
      </c>
      <c r="G23" s="112">
        <f t="shared" si="0"/>
        <v>0</v>
      </c>
      <c r="H23" s="116"/>
      <c r="I23" s="127"/>
      <c r="J23" s="114">
        <f t="shared" si="1"/>
        <v>0</v>
      </c>
      <c r="K23" s="116"/>
      <c r="L23" s="127"/>
      <c r="M23" s="115">
        <f t="shared" si="2"/>
        <v>0</v>
      </c>
    </row>
    <row r="24" spans="1:13" ht="13.5" customHeight="1" thickBot="1">
      <c r="A24" s="181"/>
      <c r="B24" s="164"/>
      <c r="C24" s="4" t="s">
        <v>90</v>
      </c>
      <c r="D24" s="11" t="s">
        <v>70</v>
      </c>
      <c r="E24" s="11">
        <v>1.5</v>
      </c>
      <c r="F24" s="23">
        <f>'цена м-ла'!D6</f>
        <v>0.0098</v>
      </c>
      <c r="G24" s="112">
        <f t="shared" si="0"/>
        <v>0.0147</v>
      </c>
      <c r="H24" s="116"/>
      <c r="I24" s="127"/>
      <c r="J24" s="114">
        <f t="shared" si="1"/>
        <v>0.00147</v>
      </c>
      <c r="K24" s="116"/>
      <c r="L24" s="127"/>
      <c r="M24" s="115">
        <f t="shared" si="2"/>
        <v>0.01617</v>
      </c>
    </row>
    <row r="25" spans="1:13" ht="13.5" customHeight="1" thickBot="1">
      <c r="A25" s="181"/>
      <c r="B25" s="164"/>
      <c r="C25" s="4" t="s">
        <v>169</v>
      </c>
      <c r="D25" s="11" t="s">
        <v>87</v>
      </c>
      <c r="E25" s="11">
        <v>1</v>
      </c>
      <c r="F25" s="23">
        <f>'цена м-ла'!D18</f>
        <v>0.26</v>
      </c>
      <c r="G25" s="112">
        <f t="shared" si="0"/>
        <v>0.26</v>
      </c>
      <c r="H25" s="116"/>
      <c r="I25" s="127"/>
      <c r="J25" s="114">
        <f t="shared" si="1"/>
        <v>0.026000000000000002</v>
      </c>
      <c r="K25" s="116"/>
      <c r="L25" s="127"/>
      <c r="M25" s="115">
        <f t="shared" si="2"/>
        <v>0.28600000000000003</v>
      </c>
    </row>
    <row r="26" spans="1:13" ht="13.5" customHeight="1" thickBot="1">
      <c r="A26" s="181"/>
      <c r="B26" s="164"/>
      <c r="C26" s="4" t="s">
        <v>88</v>
      </c>
      <c r="D26" s="11" t="s">
        <v>87</v>
      </c>
      <c r="E26" s="11">
        <v>0</v>
      </c>
      <c r="F26" s="23"/>
      <c r="G26" s="112">
        <f t="shared" si="0"/>
        <v>0</v>
      </c>
      <c r="H26" s="116"/>
      <c r="I26" s="127"/>
      <c r="J26" s="114">
        <f t="shared" si="1"/>
        <v>0</v>
      </c>
      <c r="K26" s="116"/>
      <c r="L26" s="127"/>
      <c r="M26" s="115">
        <f t="shared" si="2"/>
        <v>0</v>
      </c>
    </row>
    <row r="27" spans="1:13" ht="13.5" customHeight="1" thickBot="1">
      <c r="A27" s="181"/>
      <c r="B27" s="164"/>
      <c r="C27" s="41" t="s">
        <v>157</v>
      </c>
      <c r="D27" s="43" t="s">
        <v>87</v>
      </c>
      <c r="E27" s="43">
        <v>2</v>
      </c>
      <c r="F27" s="42">
        <f>F18</f>
        <v>0.0179</v>
      </c>
      <c r="G27" s="112">
        <f>G18</f>
        <v>0.0358</v>
      </c>
      <c r="H27" s="116"/>
      <c r="I27" s="127"/>
      <c r="J27" s="114">
        <v>0</v>
      </c>
      <c r="K27" s="116"/>
      <c r="L27" s="127"/>
      <c r="M27" s="115">
        <f t="shared" si="2"/>
        <v>0.0358</v>
      </c>
    </row>
    <row r="28" spans="1:13" ht="13.5" customHeight="1" thickBot="1">
      <c r="A28" s="181"/>
      <c r="B28" s="164"/>
      <c r="C28" s="4" t="s">
        <v>85</v>
      </c>
      <c r="D28" s="11" t="s">
        <v>70</v>
      </c>
      <c r="E28" s="11">
        <v>1</v>
      </c>
      <c r="F28" s="23">
        <f>'цена м-ла'!D9</f>
        <v>0.0098</v>
      </c>
      <c r="G28" s="112">
        <f t="shared" si="0"/>
        <v>0.0098</v>
      </c>
      <c r="H28" s="116"/>
      <c r="I28" s="127"/>
      <c r="J28" s="114">
        <f t="shared" si="1"/>
        <v>0.00098</v>
      </c>
      <c r="K28" s="116"/>
      <c r="L28" s="127"/>
      <c r="M28" s="115">
        <f t="shared" si="2"/>
        <v>0.01078</v>
      </c>
    </row>
    <row r="29" spans="1:14" ht="13.5" customHeight="1" thickBot="1">
      <c r="A29" s="182"/>
      <c r="B29" s="165"/>
      <c r="C29" s="106" t="s">
        <v>84</v>
      </c>
      <c r="D29" s="107" t="s">
        <v>70</v>
      </c>
      <c r="E29" s="107">
        <v>1.5</v>
      </c>
      <c r="F29" s="108">
        <f>'цена м-ла'!D10</f>
        <v>0.0098</v>
      </c>
      <c r="G29" s="113">
        <f t="shared" si="0"/>
        <v>0.0147</v>
      </c>
      <c r="H29" s="127">
        <f>SUM(G21:G29)</f>
        <v>1.2814500000000002</v>
      </c>
      <c r="I29" s="149">
        <f>H29</f>
        <v>1.2814500000000002</v>
      </c>
      <c r="J29" s="126">
        <f t="shared" si="1"/>
        <v>0.00147</v>
      </c>
      <c r="K29" s="117">
        <f>SUM(J21:J29)</f>
        <v>0.124565</v>
      </c>
      <c r="L29" s="149">
        <f>K29</f>
        <v>0.124565</v>
      </c>
      <c r="M29" s="115">
        <f t="shared" si="2"/>
        <v>0.01617</v>
      </c>
      <c r="N29" s="155">
        <v>1.4</v>
      </c>
    </row>
    <row r="30" spans="1:13" ht="13.5" customHeight="1" thickBot="1">
      <c r="A30" s="179" t="s">
        <v>68</v>
      </c>
      <c r="B30" s="163" t="s">
        <v>74</v>
      </c>
      <c r="C30" s="110" t="s">
        <v>144</v>
      </c>
      <c r="D30" s="102" t="s">
        <v>93</v>
      </c>
      <c r="E30" s="102">
        <v>1</v>
      </c>
      <c r="F30" s="103">
        <f>F12</f>
        <v>0.9409</v>
      </c>
      <c r="G30" s="103">
        <f t="shared" si="0"/>
        <v>0.9409</v>
      </c>
      <c r="H30" s="114"/>
      <c r="I30" s="128"/>
      <c r="J30" s="114">
        <f t="shared" si="1"/>
        <v>0.09409000000000001</v>
      </c>
      <c r="K30" s="114"/>
      <c r="L30" s="128"/>
      <c r="M30" s="115">
        <f t="shared" si="2"/>
        <v>1.03499</v>
      </c>
    </row>
    <row r="31" spans="1:13" ht="13.5" customHeight="1" thickBot="1">
      <c r="A31" s="162"/>
      <c r="B31" s="164"/>
      <c r="C31" s="4" t="s">
        <v>92</v>
      </c>
      <c r="D31" s="11" t="s">
        <v>70</v>
      </c>
      <c r="E31" s="11">
        <v>1.5</v>
      </c>
      <c r="F31" s="23">
        <f>'цена м-ла'!D4</f>
        <v>0.0037</v>
      </c>
      <c r="G31" s="23">
        <f t="shared" si="0"/>
        <v>0.00555</v>
      </c>
      <c r="H31" s="116"/>
      <c r="I31" s="127"/>
      <c r="J31" s="114">
        <f t="shared" si="1"/>
        <v>0.000555</v>
      </c>
      <c r="K31" s="116"/>
      <c r="L31" s="127"/>
      <c r="M31" s="115">
        <f t="shared" si="2"/>
        <v>0.006105</v>
      </c>
    </row>
    <row r="32" spans="1:13" ht="13.5" customHeight="1" thickBot="1">
      <c r="A32" s="162"/>
      <c r="B32" s="164"/>
      <c r="C32" s="4" t="s">
        <v>91</v>
      </c>
      <c r="D32" s="11" t="s">
        <v>70</v>
      </c>
      <c r="E32" s="11">
        <v>0</v>
      </c>
      <c r="F32" s="23">
        <f>'цена м-ла'!D5</f>
        <v>0</v>
      </c>
      <c r="G32" s="23">
        <f t="shared" si="0"/>
        <v>0</v>
      </c>
      <c r="H32" s="116"/>
      <c r="I32" s="127"/>
      <c r="J32" s="114">
        <f t="shared" si="1"/>
        <v>0</v>
      </c>
      <c r="K32" s="116"/>
      <c r="L32" s="127"/>
      <c r="M32" s="115">
        <f t="shared" si="2"/>
        <v>0</v>
      </c>
    </row>
    <row r="33" spans="1:13" ht="13.5" customHeight="1" thickBot="1">
      <c r="A33" s="162"/>
      <c r="B33" s="164"/>
      <c r="C33" s="4" t="s">
        <v>90</v>
      </c>
      <c r="D33" s="11" t="s">
        <v>70</v>
      </c>
      <c r="E33" s="11">
        <v>1.5</v>
      </c>
      <c r="F33" s="23">
        <f>'цена м-ла'!D6</f>
        <v>0.0098</v>
      </c>
      <c r="G33" s="23">
        <f t="shared" si="0"/>
        <v>0.0147</v>
      </c>
      <c r="H33" s="116"/>
      <c r="I33" s="127"/>
      <c r="J33" s="114">
        <f t="shared" si="1"/>
        <v>0.00147</v>
      </c>
      <c r="K33" s="116"/>
      <c r="L33" s="127"/>
      <c r="M33" s="115">
        <f t="shared" si="2"/>
        <v>0.01617</v>
      </c>
    </row>
    <row r="34" spans="1:13" ht="13.5" customHeight="1" thickBot="1">
      <c r="A34" s="162"/>
      <c r="B34" s="164"/>
      <c r="C34" s="4" t="s">
        <v>89</v>
      </c>
      <c r="D34" s="11" t="s">
        <v>87</v>
      </c>
      <c r="E34" s="11">
        <v>1</v>
      </c>
      <c r="F34" s="23">
        <f>'цена м-ла'!D16</f>
        <v>0.182</v>
      </c>
      <c r="G34" s="23">
        <f t="shared" si="0"/>
        <v>0.182</v>
      </c>
      <c r="H34" s="116"/>
      <c r="I34" s="127"/>
      <c r="J34" s="114">
        <f t="shared" si="1"/>
        <v>0.0182</v>
      </c>
      <c r="K34" s="116"/>
      <c r="L34" s="127"/>
      <c r="M34" s="115">
        <f t="shared" si="2"/>
        <v>0.2002</v>
      </c>
    </row>
    <row r="35" spans="1:13" ht="13.5" customHeight="1" thickBot="1">
      <c r="A35" s="162"/>
      <c r="B35" s="164"/>
      <c r="C35" s="4" t="s">
        <v>88</v>
      </c>
      <c r="D35" s="11" t="s">
        <v>87</v>
      </c>
      <c r="E35" s="11">
        <v>0</v>
      </c>
      <c r="F35" s="23"/>
      <c r="G35" s="23">
        <f t="shared" si="0"/>
        <v>0</v>
      </c>
      <c r="H35" s="116"/>
      <c r="I35" s="127"/>
      <c r="J35" s="114">
        <f t="shared" si="1"/>
        <v>0</v>
      </c>
      <c r="K35" s="116"/>
      <c r="L35" s="127"/>
      <c r="M35" s="115">
        <f t="shared" si="2"/>
        <v>0</v>
      </c>
    </row>
    <row r="36" spans="1:13" ht="13.5" customHeight="1" thickBot="1">
      <c r="A36" s="162"/>
      <c r="B36" s="164"/>
      <c r="C36" s="41" t="s">
        <v>86</v>
      </c>
      <c r="D36" s="43" t="s">
        <v>87</v>
      </c>
      <c r="E36" s="43">
        <v>2</v>
      </c>
      <c r="F36" s="42">
        <f>F27</f>
        <v>0.0179</v>
      </c>
      <c r="G36" s="23">
        <f>G27</f>
        <v>0.0358</v>
      </c>
      <c r="H36" s="116"/>
      <c r="I36" s="127"/>
      <c r="J36" s="114">
        <v>0</v>
      </c>
      <c r="K36" s="116"/>
      <c r="L36" s="127"/>
      <c r="M36" s="115">
        <f t="shared" si="2"/>
        <v>0.0358</v>
      </c>
    </row>
    <row r="37" spans="1:13" ht="13.5" customHeight="1" thickBot="1">
      <c r="A37" s="162"/>
      <c r="B37" s="164"/>
      <c r="C37" s="4" t="s">
        <v>85</v>
      </c>
      <c r="D37" s="11" t="s">
        <v>70</v>
      </c>
      <c r="E37" s="11">
        <v>1</v>
      </c>
      <c r="F37" s="23">
        <f>'цена м-ла'!D9</f>
        <v>0.0098</v>
      </c>
      <c r="G37" s="23">
        <f t="shared" si="0"/>
        <v>0.0098</v>
      </c>
      <c r="H37" s="116"/>
      <c r="I37" s="127"/>
      <c r="J37" s="114">
        <f t="shared" si="1"/>
        <v>0.00098</v>
      </c>
      <c r="K37" s="116"/>
      <c r="L37" s="127"/>
      <c r="M37" s="115">
        <f t="shared" si="2"/>
        <v>0.01078</v>
      </c>
    </row>
    <row r="38" spans="1:14" ht="13.5" customHeight="1" thickBot="1">
      <c r="A38" s="162"/>
      <c r="B38" s="165"/>
      <c r="C38" s="106" t="s">
        <v>84</v>
      </c>
      <c r="D38" s="107" t="s">
        <v>70</v>
      </c>
      <c r="E38" s="107">
        <v>1.5</v>
      </c>
      <c r="F38" s="108">
        <f>'цена м-ла'!D10</f>
        <v>0.0098</v>
      </c>
      <c r="G38" s="108">
        <f t="shared" si="0"/>
        <v>0.0147</v>
      </c>
      <c r="H38" s="127">
        <f>SUM(G30:G38)</f>
        <v>1.2034500000000001</v>
      </c>
      <c r="I38" s="149">
        <f>H38</f>
        <v>1.2034500000000001</v>
      </c>
      <c r="J38" s="126">
        <f t="shared" si="1"/>
        <v>0.00147</v>
      </c>
      <c r="K38" s="117">
        <f>SUM(J30:J38)</f>
        <v>0.116765</v>
      </c>
      <c r="L38" s="149">
        <f>K38</f>
        <v>0.116765</v>
      </c>
      <c r="M38" s="115">
        <f t="shared" si="2"/>
        <v>0.01617</v>
      </c>
      <c r="N38" s="155">
        <f>I38+L38</f>
        <v>1.3202150000000001</v>
      </c>
    </row>
    <row r="39" spans="1:13" ht="12.75" customHeight="1" thickBot="1">
      <c r="A39" s="11" t="s">
        <v>72</v>
      </c>
      <c r="B39" s="132" t="s">
        <v>75</v>
      </c>
      <c r="C39" s="132" t="s">
        <v>69</v>
      </c>
      <c r="D39" s="133" t="s">
        <v>69</v>
      </c>
      <c r="E39" s="133" t="s">
        <v>69</v>
      </c>
      <c r="F39" s="134"/>
      <c r="G39" s="135">
        <v>0</v>
      </c>
      <c r="I39" s="150"/>
      <c r="J39" s="116">
        <f t="shared" si="1"/>
        <v>0</v>
      </c>
      <c r="M39" s="115">
        <f t="shared" si="2"/>
        <v>0</v>
      </c>
    </row>
    <row r="40" spans="1:13" ht="14.25" customHeight="1" thickBot="1">
      <c r="A40" s="162" t="s">
        <v>66</v>
      </c>
      <c r="B40" s="163" t="s">
        <v>77</v>
      </c>
      <c r="C40" s="101" t="s">
        <v>144</v>
      </c>
      <c r="D40" s="102" t="s">
        <v>93</v>
      </c>
      <c r="E40" s="102">
        <v>1</v>
      </c>
      <c r="F40" s="103">
        <f>F30</f>
        <v>0.9409</v>
      </c>
      <c r="G40" s="103">
        <f t="shared" si="0"/>
        <v>0.9409</v>
      </c>
      <c r="H40" s="114"/>
      <c r="I40" s="151"/>
      <c r="J40" s="114">
        <f t="shared" si="1"/>
        <v>0.09409000000000001</v>
      </c>
      <c r="K40" s="114"/>
      <c r="L40" s="128"/>
      <c r="M40" s="115">
        <f t="shared" si="2"/>
        <v>1.03499</v>
      </c>
    </row>
    <row r="41" spans="1:13" ht="14.25" customHeight="1" thickBot="1">
      <c r="A41" s="162"/>
      <c r="B41" s="164"/>
      <c r="C41" s="4" t="s">
        <v>105</v>
      </c>
      <c r="D41" s="11" t="s">
        <v>70</v>
      </c>
      <c r="E41" s="11">
        <v>1.5</v>
      </c>
      <c r="F41" s="23">
        <f>'цена м-ла'!D4</f>
        <v>0.0037</v>
      </c>
      <c r="G41" s="23">
        <f t="shared" si="0"/>
        <v>0.00555</v>
      </c>
      <c r="H41" s="116"/>
      <c r="I41" s="148"/>
      <c r="J41" s="114">
        <f t="shared" si="1"/>
        <v>0.000555</v>
      </c>
      <c r="K41" s="116"/>
      <c r="L41" s="127"/>
      <c r="M41" s="115">
        <f t="shared" si="2"/>
        <v>0.006105</v>
      </c>
    </row>
    <row r="42" spans="1:13" ht="14.25" customHeight="1" thickBot="1">
      <c r="A42" s="162"/>
      <c r="B42" s="164"/>
      <c r="C42" s="4" t="s">
        <v>104</v>
      </c>
      <c r="D42" s="11" t="s">
        <v>70</v>
      </c>
      <c r="E42" s="11">
        <v>0</v>
      </c>
      <c r="F42" s="23">
        <f>'цена м-ла'!D5</f>
        <v>0</v>
      </c>
      <c r="G42" s="23">
        <f t="shared" si="0"/>
        <v>0</v>
      </c>
      <c r="H42" s="116"/>
      <c r="I42" s="148"/>
      <c r="J42" s="114">
        <f t="shared" si="1"/>
        <v>0</v>
      </c>
      <c r="K42" s="116"/>
      <c r="L42" s="127"/>
      <c r="M42" s="115">
        <f t="shared" si="2"/>
        <v>0</v>
      </c>
    </row>
    <row r="43" spans="1:13" ht="14.25" customHeight="1" thickBot="1">
      <c r="A43" s="162"/>
      <c r="B43" s="164"/>
      <c r="C43" s="4" t="s">
        <v>90</v>
      </c>
      <c r="D43" s="11" t="s">
        <v>70</v>
      </c>
      <c r="E43" s="11">
        <v>1.5</v>
      </c>
      <c r="F43" s="23">
        <f>'цена м-ла'!D6</f>
        <v>0.0098</v>
      </c>
      <c r="G43" s="23">
        <f t="shared" si="0"/>
        <v>0.0147</v>
      </c>
      <c r="H43" s="116"/>
      <c r="I43" s="148"/>
      <c r="J43" s="114">
        <f t="shared" si="1"/>
        <v>0.00147</v>
      </c>
      <c r="K43" s="116"/>
      <c r="L43" s="127"/>
      <c r="M43" s="115">
        <f t="shared" si="2"/>
        <v>0.01617</v>
      </c>
    </row>
    <row r="44" spans="1:13" ht="12.75" customHeight="1" thickBot="1">
      <c r="A44" s="162"/>
      <c r="B44" s="164"/>
      <c r="C44" s="37" t="s">
        <v>103</v>
      </c>
      <c r="D44" s="38" t="s">
        <v>97</v>
      </c>
      <c r="E44" s="38">
        <v>5</v>
      </c>
      <c r="F44" s="39">
        <v>0.038</v>
      </c>
      <c r="G44" s="39">
        <f t="shared" si="0"/>
        <v>0.19</v>
      </c>
      <c r="H44" s="116"/>
      <c r="I44" s="148"/>
      <c r="J44" s="114">
        <f t="shared" si="1"/>
        <v>0.019000000000000003</v>
      </c>
      <c r="K44" s="116"/>
      <c r="L44" s="127"/>
      <c r="M44" s="115">
        <f t="shared" si="2"/>
        <v>0.20900000000000002</v>
      </c>
    </row>
    <row r="45" spans="1:13" ht="25.5" customHeight="1" thickBot="1">
      <c r="A45" s="162"/>
      <c r="B45" s="164"/>
      <c r="C45" s="30" t="s">
        <v>102</v>
      </c>
      <c r="D45" s="11" t="s">
        <v>87</v>
      </c>
      <c r="E45" s="11">
        <v>1</v>
      </c>
      <c r="F45" s="23">
        <v>0.5289</v>
      </c>
      <c r="G45" s="23">
        <f t="shared" si="0"/>
        <v>0.5289</v>
      </c>
      <c r="H45" s="116"/>
      <c r="I45" s="148"/>
      <c r="J45" s="114">
        <f t="shared" si="1"/>
        <v>0.052890000000000006</v>
      </c>
      <c r="K45" s="116"/>
      <c r="L45" s="127"/>
      <c r="M45" s="115">
        <f t="shared" si="2"/>
        <v>0.58179</v>
      </c>
    </row>
    <row r="46" spans="1:13" ht="13.5" customHeight="1" thickBot="1">
      <c r="A46" s="162"/>
      <c r="B46" s="164"/>
      <c r="C46" s="4" t="s">
        <v>99</v>
      </c>
      <c r="D46" s="11" t="s">
        <v>101</v>
      </c>
      <c r="E46" s="11">
        <v>1</v>
      </c>
      <c r="F46" s="23">
        <f>'цена м-ла'!D9</f>
        <v>0.0098</v>
      </c>
      <c r="G46" s="23">
        <f t="shared" si="0"/>
        <v>0.0098</v>
      </c>
      <c r="H46" s="116"/>
      <c r="I46" s="148"/>
      <c r="J46" s="114">
        <f t="shared" si="1"/>
        <v>0.00098</v>
      </c>
      <c r="K46" s="116"/>
      <c r="L46" s="127"/>
      <c r="M46" s="115">
        <f t="shared" si="2"/>
        <v>0.01078</v>
      </c>
    </row>
    <row r="47" spans="1:13" ht="13.5" customHeight="1" thickBot="1">
      <c r="A47" s="162"/>
      <c r="B47" s="164"/>
      <c r="C47" s="4" t="s">
        <v>100</v>
      </c>
      <c r="D47" s="11" t="s">
        <v>70</v>
      </c>
      <c r="E47" s="11">
        <v>3</v>
      </c>
      <c r="F47" s="23">
        <f>'цена м-ла'!D10</f>
        <v>0.0098</v>
      </c>
      <c r="G47" s="23">
        <f t="shared" si="0"/>
        <v>0.0294</v>
      </c>
      <c r="H47" s="116"/>
      <c r="I47" s="148"/>
      <c r="J47" s="114">
        <f t="shared" si="1"/>
        <v>0.00294</v>
      </c>
      <c r="K47" s="116"/>
      <c r="L47" s="127"/>
      <c r="M47" s="115">
        <f t="shared" si="2"/>
        <v>0.03234</v>
      </c>
    </row>
    <row r="48" spans="1:13" ht="14.25" customHeight="1" thickBot="1">
      <c r="A48" s="162"/>
      <c r="B48" s="164"/>
      <c r="C48" s="41" t="s">
        <v>158</v>
      </c>
      <c r="D48" s="43" t="s">
        <v>87</v>
      </c>
      <c r="E48" s="43">
        <v>4</v>
      </c>
      <c r="F48" s="42">
        <f>'цена м-ла'!D40</f>
        <v>0.0213</v>
      </c>
      <c r="G48" s="23">
        <f>E48*F48</f>
        <v>0.0852</v>
      </c>
      <c r="H48" s="116"/>
      <c r="I48" s="148"/>
      <c r="J48" s="114">
        <v>0</v>
      </c>
      <c r="K48" s="116"/>
      <c r="L48" s="127"/>
      <c r="M48" s="115">
        <f t="shared" si="2"/>
        <v>0.0852</v>
      </c>
    </row>
    <row r="49" spans="1:13" ht="24.75" customHeight="1" thickBot="1">
      <c r="A49" s="162"/>
      <c r="B49" s="164"/>
      <c r="C49" s="37" t="s">
        <v>159</v>
      </c>
      <c r="D49" s="38" t="s">
        <v>97</v>
      </c>
      <c r="E49" s="38">
        <v>0</v>
      </c>
      <c r="F49" s="39">
        <v>0</v>
      </c>
      <c r="G49" s="39">
        <f t="shared" si="0"/>
        <v>0</v>
      </c>
      <c r="H49" s="116"/>
      <c r="I49" s="148"/>
      <c r="J49" s="114">
        <f t="shared" si="1"/>
        <v>0</v>
      </c>
      <c r="K49" s="116"/>
      <c r="L49" s="127"/>
      <c r="M49" s="115">
        <f t="shared" si="2"/>
        <v>0</v>
      </c>
    </row>
    <row r="50" spans="1:13" ht="14.25" customHeight="1" thickBot="1">
      <c r="A50" s="162"/>
      <c r="B50" s="164"/>
      <c r="C50" s="4" t="s">
        <v>145</v>
      </c>
      <c r="D50" s="11" t="s">
        <v>97</v>
      </c>
      <c r="E50" s="11">
        <v>20</v>
      </c>
      <c r="F50" s="23">
        <v>0.0011</v>
      </c>
      <c r="G50" s="23">
        <f t="shared" si="0"/>
        <v>0.022000000000000002</v>
      </c>
      <c r="H50" s="116"/>
      <c r="I50" s="148"/>
      <c r="J50" s="114">
        <f t="shared" si="1"/>
        <v>0.0022</v>
      </c>
      <c r="K50" s="116"/>
      <c r="L50" s="127"/>
      <c r="M50" s="115">
        <f t="shared" si="2"/>
        <v>0.024200000000000003</v>
      </c>
    </row>
    <row r="51" spans="1:13" ht="14.25" customHeight="1" thickBot="1">
      <c r="A51" s="162"/>
      <c r="B51" s="164"/>
      <c r="C51" s="30" t="s">
        <v>62</v>
      </c>
      <c r="D51" s="11" t="s">
        <v>87</v>
      </c>
      <c r="E51" s="11">
        <v>1</v>
      </c>
      <c r="F51" s="23">
        <v>0.1105</v>
      </c>
      <c r="G51" s="23">
        <f t="shared" si="0"/>
        <v>0.1105</v>
      </c>
      <c r="H51" s="116"/>
      <c r="I51" s="148"/>
      <c r="J51" s="114">
        <f t="shared" si="1"/>
        <v>0.01105</v>
      </c>
      <c r="K51" s="116"/>
      <c r="L51" s="127"/>
      <c r="M51" s="115">
        <f t="shared" si="2"/>
        <v>0.12155</v>
      </c>
    </row>
    <row r="52" spans="1:13" ht="26.25" customHeight="1" thickBot="1">
      <c r="A52" s="162"/>
      <c r="B52" s="164"/>
      <c r="C52" s="4" t="s">
        <v>95</v>
      </c>
      <c r="D52" s="11" t="s">
        <v>87</v>
      </c>
      <c r="E52" s="11">
        <v>0</v>
      </c>
      <c r="F52" s="23"/>
      <c r="G52" s="23">
        <f t="shared" si="0"/>
        <v>0</v>
      </c>
      <c r="H52" s="116"/>
      <c r="I52" s="148"/>
      <c r="J52" s="114">
        <f t="shared" si="1"/>
        <v>0</v>
      </c>
      <c r="K52" s="116"/>
      <c r="L52" s="127"/>
      <c r="M52" s="115">
        <f t="shared" si="2"/>
        <v>0</v>
      </c>
    </row>
    <row r="53" spans="1:14" ht="14.25" customHeight="1" thickBot="1">
      <c r="A53" s="162"/>
      <c r="B53" s="165"/>
      <c r="C53" s="106" t="s">
        <v>94</v>
      </c>
      <c r="D53" s="107" t="s">
        <v>70</v>
      </c>
      <c r="E53" s="107">
        <v>200</v>
      </c>
      <c r="F53" s="108"/>
      <c r="G53" s="108">
        <f t="shared" si="0"/>
        <v>0</v>
      </c>
      <c r="H53" s="127">
        <f>SUM(G40:G53)</f>
        <v>1.9369500000000002</v>
      </c>
      <c r="I53" s="149">
        <f>H53</f>
        <v>1.9369500000000002</v>
      </c>
      <c r="J53" s="126">
        <f t="shared" si="1"/>
        <v>0</v>
      </c>
      <c r="K53" s="117">
        <f>SUM(J40:J53)</f>
        <v>0.18517500000000003</v>
      </c>
      <c r="L53" s="149">
        <f>K53</f>
        <v>0.18517500000000003</v>
      </c>
      <c r="M53" s="115">
        <f t="shared" si="2"/>
        <v>0</v>
      </c>
      <c r="N53" s="155">
        <v>2.13</v>
      </c>
    </row>
    <row r="54" spans="1:13" ht="13.5" customHeight="1" thickBot="1">
      <c r="A54" s="162" t="s">
        <v>30</v>
      </c>
      <c r="B54" s="163" t="s">
        <v>78</v>
      </c>
      <c r="C54" s="110" t="s">
        <v>144</v>
      </c>
      <c r="D54" s="102" t="s">
        <v>93</v>
      </c>
      <c r="E54" s="102">
        <v>1</v>
      </c>
      <c r="F54" s="103">
        <f>F40</f>
        <v>0.9409</v>
      </c>
      <c r="G54" s="121">
        <f t="shared" si="0"/>
        <v>0.9409</v>
      </c>
      <c r="H54" s="114"/>
      <c r="I54" s="151"/>
      <c r="J54" s="114">
        <f t="shared" si="1"/>
        <v>0.09409000000000001</v>
      </c>
      <c r="K54" s="114"/>
      <c r="L54" s="128"/>
      <c r="M54" s="115">
        <f t="shared" si="2"/>
        <v>1.03499</v>
      </c>
    </row>
    <row r="55" spans="1:13" ht="14.25" customHeight="1" thickBot="1">
      <c r="A55" s="162"/>
      <c r="B55" s="164"/>
      <c r="C55" s="4" t="s">
        <v>105</v>
      </c>
      <c r="D55" s="11" t="s">
        <v>70</v>
      </c>
      <c r="E55" s="11">
        <v>1.5</v>
      </c>
      <c r="F55" s="23">
        <f>'цена м-ла'!D4</f>
        <v>0.0037</v>
      </c>
      <c r="G55" s="26">
        <f t="shared" si="0"/>
        <v>0.00555</v>
      </c>
      <c r="H55" s="116"/>
      <c r="I55" s="148"/>
      <c r="J55" s="114">
        <f t="shared" si="1"/>
        <v>0.000555</v>
      </c>
      <c r="K55" s="116"/>
      <c r="L55" s="127"/>
      <c r="M55" s="115">
        <f t="shared" si="2"/>
        <v>0.006105</v>
      </c>
    </row>
    <row r="56" spans="1:13" ht="14.25" customHeight="1" thickBot="1">
      <c r="A56" s="162"/>
      <c r="B56" s="164"/>
      <c r="C56" s="4" t="s">
        <v>104</v>
      </c>
      <c r="D56" s="11" t="s">
        <v>70</v>
      </c>
      <c r="E56" s="11">
        <v>0</v>
      </c>
      <c r="F56" s="23">
        <f>'цена м-ла'!D5</f>
        <v>0</v>
      </c>
      <c r="G56" s="26">
        <f t="shared" si="0"/>
        <v>0</v>
      </c>
      <c r="H56" s="116"/>
      <c r="I56" s="148"/>
      <c r="J56" s="114">
        <f t="shared" si="1"/>
        <v>0</v>
      </c>
      <c r="K56" s="116"/>
      <c r="L56" s="127"/>
      <c r="M56" s="115">
        <f t="shared" si="2"/>
        <v>0</v>
      </c>
    </row>
    <row r="57" spans="1:13" ht="14.25" customHeight="1" thickBot="1">
      <c r="A57" s="162"/>
      <c r="B57" s="164"/>
      <c r="C57" s="4" t="s">
        <v>90</v>
      </c>
      <c r="D57" s="11" t="s">
        <v>70</v>
      </c>
      <c r="E57" s="11">
        <v>1.5</v>
      </c>
      <c r="F57" s="23">
        <f>'цена м-ла'!D6</f>
        <v>0.0098</v>
      </c>
      <c r="G57" s="26">
        <f t="shared" si="0"/>
        <v>0.0147</v>
      </c>
      <c r="H57" s="116"/>
      <c r="I57" s="148"/>
      <c r="J57" s="114">
        <f t="shared" si="1"/>
        <v>0.00147</v>
      </c>
      <c r="K57" s="116"/>
      <c r="L57" s="127"/>
      <c r="M57" s="115">
        <f t="shared" si="2"/>
        <v>0.01617</v>
      </c>
    </row>
    <row r="58" spans="1:13" ht="14.25" customHeight="1" thickBot="1">
      <c r="A58" s="162"/>
      <c r="B58" s="164"/>
      <c r="C58" s="37" t="s">
        <v>103</v>
      </c>
      <c r="D58" s="38" t="s">
        <v>97</v>
      </c>
      <c r="E58" s="38">
        <v>5</v>
      </c>
      <c r="F58" s="39">
        <f>'цена м-ла'!D7</f>
        <v>0.004</v>
      </c>
      <c r="G58" s="39">
        <f t="shared" si="0"/>
        <v>0.02</v>
      </c>
      <c r="H58" s="116"/>
      <c r="I58" s="148"/>
      <c r="J58" s="114">
        <f t="shared" si="1"/>
        <v>0.002</v>
      </c>
      <c r="K58" s="116"/>
      <c r="L58" s="127"/>
      <c r="M58" s="115">
        <f t="shared" si="2"/>
        <v>0.022</v>
      </c>
    </row>
    <row r="59" spans="1:13" ht="25.5" customHeight="1" thickBot="1">
      <c r="A59" s="162"/>
      <c r="B59" s="164"/>
      <c r="C59" s="4" t="s">
        <v>102</v>
      </c>
      <c r="D59" s="11" t="s">
        <v>87</v>
      </c>
      <c r="E59" s="11">
        <v>1</v>
      </c>
      <c r="F59" s="23">
        <f>F45</f>
        <v>0.5289</v>
      </c>
      <c r="G59" s="26">
        <f t="shared" si="0"/>
        <v>0.5289</v>
      </c>
      <c r="H59" s="116"/>
      <c r="I59" s="148"/>
      <c r="J59" s="114">
        <f t="shared" si="1"/>
        <v>0.052890000000000006</v>
      </c>
      <c r="K59" s="116"/>
      <c r="L59" s="127"/>
      <c r="M59" s="115">
        <f t="shared" si="2"/>
        <v>0.58179</v>
      </c>
    </row>
    <row r="60" spans="1:13" ht="13.5" customHeight="1" thickBot="1">
      <c r="A60" s="162"/>
      <c r="B60" s="164"/>
      <c r="C60" s="4" t="s">
        <v>99</v>
      </c>
      <c r="D60" s="11" t="s">
        <v>101</v>
      </c>
      <c r="E60" s="11">
        <v>1</v>
      </c>
      <c r="F60" s="23">
        <f>'цена м-ла'!D9</f>
        <v>0.0098</v>
      </c>
      <c r="G60" s="26">
        <f t="shared" si="0"/>
        <v>0.0098</v>
      </c>
      <c r="H60" s="116"/>
      <c r="I60" s="148"/>
      <c r="J60" s="114">
        <f t="shared" si="1"/>
        <v>0.00098</v>
      </c>
      <c r="K60" s="116"/>
      <c r="L60" s="127"/>
      <c r="M60" s="115">
        <f t="shared" si="2"/>
        <v>0.01078</v>
      </c>
    </row>
    <row r="61" spans="1:13" ht="13.5" customHeight="1" thickBot="1">
      <c r="A61" s="162"/>
      <c r="B61" s="164"/>
      <c r="C61" s="4" t="s">
        <v>100</v>
      </c>
      <c r="D61" s="11" t="s">
        <v>70</v>
      </c>
      <c r="E61" s="11">
        <v>3</v>
      </c>
      <c r="F61" s="23">
        <f>'цена м-ла'!D10</f>
        <v>0.0098</v>
      </c>
      <c r="G61" s="26">
        <f t="shared" si="0"/>
        <v>0.0294</v>
      </c>
      <c r="H61" s="116"/>
      <c r="I61" s="148"/>
      <c r="J61" s="114">
        <f t="shared" si="1"/>
        <v>0.00294</v>
      </c>
      <c r="K61" s="116"/>
      <c r="L61" s="127"/>
      <c r="M61" s="115">
        <f t="shared" si="2"/>
        <v>0.03234</v>
      </c>
    </row>
    <row r="62" spans="1:13" ht="14.25" customHeight="1" thickBot="1">
      <c r="A62" s="162"/>
      <c r="B62" s="164"/>
      <c r="C62" s="41" t="s">
        <v>160</v>
      </c>
      <c r="D62" s="43" t="s">
        <v>87</v>
      </c>
      <c r="E62" s="43">
        <v>4</v>
      </c>
      <c r="F62" s="42">
        <f>F48</f>
        <v>0.0213</v>
      </c>
      <c r="G62" s="26">
        <f t="shared" si="0"/>
        <v>0.0852</v>
      </c>
      <c r="H62" s="116"/>
      <c r="I62" s="148"/>
      <c r="J62" s="114">
        <v>0</v>
      </c>
      <c r="K62" s="116"/>
      <c r="L62" s="127"/>
      <c r="M62" s="115">
        <f t="shared" si="2"/>
        <v>0.0852</v>
      </c>
    </row>
    <row r="63" spans="1:13" ht="27" customHeight="1" thickBot="1">
      <c r="A63" s="162"/>
      <c r="B63" s="164"/>
      <c r="C63" s="37" t="s">
        <v>96</v>
      </c>
      <c r="D63" s="38" t="s">
        <v>87</v>
      </c>
      <c r="E63" s="38">
        <v>0</v>
      </c>
      <c r="F63" s="39">
        <v>0</v>
      </c>
      <c r="G63" s="39">
        <f t="shared" si="0"/>
        <v>0</v>
      </c>
      <c r="H63" s="116"/>
      <c r="I63" s="148"/>
      <c r="J63" s="114">
        <f t="shared" si="1"/>
        <v>0</v>
      </c>
      <c r="K63" s="116"/>
      <c r="L63" s="127"/>
      <c r="M63" s="115">
        <f t="shared" si="2"/>
        <v>0</v>
      </c>
    </row>
    <row r="64" spans="1:13" ht="14.25" customHeight="1" thickBot="1">
      <c r="A64" s="162"/>
      <c r="B64" s="164"/>
      <c r="C64" s="4" t="s">
        <v>145</v>
      </c>
      <c r="D64" s="11" t="s">
        <v>97</v>
      </c>
      <c r="E64" s="11">
        <v>20</v>
      </c>
      <c r="F64" s="23">
        <f>F50</f>
        <v>0.0011</v>
      </c>
      <c r="G64" s="26">
        <f t="shared" si="0"/>
        <v>0.022000000000000002</v>
      </c>
      <c r="H64" s="116"/>
      <c r="I64" s="148"/>
      <c r="J64" s="114">
        <f t="shared" si="1"/>
        <v>0.0022</v>
      </c>
      <c r="K64" s="116"/>
      <c r="L64" s="127"/>
      <c r="M64" s="115">
        <f t="shared" si="2"/>
        <v>0.024200000000000003</v>
      </c>
    </row>
    <row r="65" spans="1:13" ht="14.25" customHeight="1" thickBot="1">
      <c r="A65" s="162"/>
      <c r="B65" s="164"/>
      <c r="C65" s="4" t="s">
        <v>62</v>
      </c>
      <c r="D65" s="11" t="s">
        <v>87</v>
      </c>
      <c r="E65" s="11">
        <v>1</v>
      </c>
      <c r="F65" s="23">
        <v>0.1105</v>
      </c>
      <c r="G65" s="26">
        <f t="shared" si="0"/>
        <v>0.1105</v>
      </c>
      <c r="H65" s="116"/>
      <c r="I65" s="148"/>
      <c r="J65" s="114">
        <f t="shared" si="1"/>
        <v>0.01105</v>
      </c>
      <c r="K65" s="116"/>
      <c r="L65" s="127"/>
      <c r="M65" s="115">
        <f t="shared" si="2"/>
        <v>0.12155</v>
      </c>
    </row>
    <row r="66" spans="1:13" ht="25.5" customHeight="1" thickBot="1">
      <c r="A66" s="162"/>
      <c r="B66" s="164"/>
      <c r="C66" s="4" t="s">
        <v>95</v>
      </c>
      <c r="D66" s="11" t="s">
        <v>87</v>
      </c>
      <c r="E66" s="11">
        <v>0</v>
      </c>
      <c r="F66" s="23"/>
      <c r="G66" s="26">
        <f t="shared" si="0"/>
        <v>0</v>
      </c>
      <c r="H66" s="116"/>
      <c r="I66" s="148"/>
      <c r="J66" s="114">
        <f t="shared" si="1"/>
        <v>0</v>
      </c>
      <c r="K66" s="116"/>
      <c r="L66" s="127"/>
      <c r="M66" s="115">
        <f t="shared" si="2"/>
        <v>0</v>
      </c>
    </row>
    <row r="67" spans="1:14" ht="13.5" customHeight="1" thickBot="1">
      <c r="A67" s="162"/>
      <c r="B67" s="165"/>
      <c r="C67" s="106" t="s">
        <v>94</v>
      </c>
      <c r="D67" s="107" t="s">
        <v>70</v>
      </c>
      <c r="E67" s="107">
        <v>400</v>
      </c>
      <c r="F67" s="108"/>
      <c r="G67" s="125">
        <f t="shared" si="0"/>
        <v>0</v>
      </c>
      <c r="H67" s="127">
        <f>SUM(G54:G67)</f>
        <v>1.7669500000000002</v>
      </c>
      <c r="I67" s="149">
        <f>H67</f>
        <v>1.7669500000000002</v>
      </c>
      <c r="J67" s="126">
        <f t="shared" si="1"/>
        <v>0</v>
      </c>
      <c r="K67" s="117">
        <f>SUM(J54:J67)</f>
        <v>0.16817500000000002</v>
      </c>
      <c r="L67" s="149">
        <f>K67</f>
        <v>0.16817500000000002</v>
      </c>
      <c r="M67" s="115">
        <f t="shared" si="2"/>
        <v>0</v>
      </c>
      <c r="N67" s="155">
        <f>I67+L67</f>
        <v>1.9351250000000002</v>
      </c>
    </row>
    <row r="68" spans="1:13" ht="12" customHeight="1" thickBot="1">
      <c r="A68" s="162" t="s">
        <v>32</v>
      </c>
      <c r="B68" s="163" t="s">
        <v>79</v>
      </c>
      <c r="C68" s="110" t="s">
        <v>144</v>
      </c>
      <c r="D68" s="102" t="s">
        <v>93</v>
      </c>
      <c r="E68" s="102">
        <v>1</v>
      </c>
      <c r="F68" s="103">
        <f>F54</f>
        <v>0.9409</v>
      </c>
      <c r="G68" s="103">
        <f t="shared" si="0"/>
        <v>0.9409</v>
      </c>
      <c r="H68" s="114"/>
      <c r="I68" s="151"/>
      <c r="J68" s="114">
        <f t="shared" si="1"/>
        <v>0.09409000000000001</v>
      </c>
      <c r="K68" s="114"/>
      <c r="L68" s="128"/>
      <c r="M68" s="115">
        <f t="shared" si="2"/>
        <v>1.03499</v>
      </c>
    </row>
    <row r="69" spans="1:13" ht="12" customHeight="1" thickBot="1">
      <c r="A69" s="162"/>
      <c r="B69" s="164"/>
      <c r="C69" s="4" t="s">
        <v>105</v>
      </c>
      <c r="D69" s="11" t="s">
        <v>70</v>
      </c>
      <c r="E69" s="11">
        <v>1.5</v>
      </c>
      <c r="F69" s="23">
        <f aca="true" t="shared" si="3" ref="F69:F78">F55</f>
        <v>0.0037</v>
      </c>
      <c r="G69" s="23">
        <f t="shared" si="0"/>
        <v>0.00555</v>
      </c>
      <c r="H69" s="116"/>
      <c r="I69" s="148"/>
      <c r="J69" s="114">
        <f t="shared" si="1"/>
        <v>0.000555</v>
      </c>
      <c r="K69" s="116"/>
      <c r="L69" s="127"/>
      <c r="M69" s="115">
        <f t="shared" si="2"/>
        <v>0.006105</v>
      </c>
    </row>
    <row r="70" spans="1:13" ht="12" customHeight="1" thickBot="1">
      <c r="A70" s="162"/>
      <c r="B70" s="164"/>
      <c r="C70" s="4" t="s">
        <v>104</v>
      </c>
      <c r="D70" s="11" t="s">
        <v>70</v>
      </c>
      <c r="E70" s="11">
        <v>0</v>
      </c>
      <c r="F70" s="23">
        <f t="shared" si="3"/>
        <v>0</v>
      </c>
      <c r="G70" s="23">
        <f t="shared" si="0"/>
        <v>0</v>
      </c>
      <c r="H70" s="116"/>
      <c r="I70" s="148"/>
      <c r="J70" s="114">
        <f t="shared" si="1"/>
        <v>0</v>
      </c>
      <c r="K70" s="116"/>
      <c r="L70" s="127"/>
      <c r="M70" s="115">
        <f t="shared" si="2"/>
        <v>0</v>
      </c>
    </row>
    <row r="71" spans="1:13" ht="12" customHeight="1" thickBot="1">
      <c r="A71" s="162"/>
      <c r="B71" s="164"/>
      <c r="C71" s="4" t="s">
        <v>90</v>
      </c>
      <c r="D71" s="11" t="s">
        <v>70</v>
      </c>
      <c r="E71" s="11">
        <v>1.5</v>
      </c>
      <c r="F71" s="23">
        <f t="shared" si="3"/>
        <v>0.0098</v>
      </c>
      <c r="G71" s="23">
        <f t="shared" si="0"/>
        <v>0.0147</v>
      </c>
      <c r="H71" s="116"/>
      <c r="I71" s="148"/>
      <c r="J71" s="114">
        <f t="shared" si="1"/>
        <v>0.00147</v>
      </c>
      <c r="K71" s="116"/>
      <c r="L71" s="127"/>
      <c r="M71" s="115">
        <f t="shared" si="2"/>
        <v>0.01617</v>
      </c>
    </row>
    <row r="72" spans="1:13" ht="12" customHeight="1" thickBot="1">
      <c r="A72" s="162"/>
      <c r="B72" s="164"/>
      <c r="C72" s="37" t="s">
        <v>103</v>
      </c>
      <c r="D72" s="38" t="s">
        <v>163</v>
      </c>
      <c r="E72" s="38">
        <v>5</v>
      </c>
      <c r="F72" s="39">
        <f t="shared" si="3"/>
        <v>0.004</v>
      </c>
      <c r="G72" s="39">
        <f t="shared" si="0"/>
        <v>0.02</v>
      </c>
      <c r="H72" s="116"/>
      <c r="I72" s="148"/>
      <c r="J72" s="114">
        <f t="shared" si="1"/>
        <v>0.002</v>
      </c>
      <c r="K72" s="116"/>
      <c r="L72" s="127"/>
      <c r="M72" s="115">
        <f t="shared" si="2"/>
        <v>0.022</v>
      </c>
    </row>
    <row r="73" spans="1:13" ht="30.75" customHeight="1" thickBot="1">
      <c r="A73" s="162"/>
      <c r="B73" s="164"/>
      <c r="C73" s="4" t="s">
        <v>102</v>
      </c>
      <c r="D73" s="11" t="s">
        <v>87</v>
      </c>
      <c r="E73" s="11">
        <v>1</v>
      </c>
      <c r="F73" s="23">
        <f>F59</f>
        <v>0.5289</v>
      </c>
      <c r="G73" s="23">
        <f t="shared" si="0"/>
        <v>0.5289</v>
      </c>
      <c r="H73" s="116"/>
      <c r="I73" s="148"/>
      <c r="J73" s="114">
        <f t="shared" si="1"/>
        <v>0.052890000000000006</v>
      </c>
      <c r="K73" s="116"/>
      <c r="L73" s="127"/>
      <c r="M73" s="115">
        <f t="shared" si="2"/>
        <v>0.58179</v>
      </c>
    </row>
    <row r="74" spans="1:13" ht="12" customHeight="1" thickBot="1">
      <c r="A74" s="162"/>
      <c r="B74" s="164"/>
      <c r="C74" s="4" t="s">
        <v>99</v>
      </c>
      <c r="D74" s="11" t="s">
        <v>101</v>
      </c>
      <c r="E74" s="11">
        <v>1</v>
      </c>
      <c r="F74" s="23">
        <f t="shared" si="3"/>
        <v>0.0098</v>
      </c>
      <c r="G74" s="23">
        <f t="shared" si="0"/>
        <v>0.0098</v>
      </c>
      <c r="H74" s="116"/>
      <c r="I74" s="148"/>
      <c r="J74" s="114">
        <f t="shared" si="1"/>
        <v>0.00098</v>
      </c>
      <c r="K74" s="116"/>
      <c r="L74" s="127"/>
      <c r="M74" s="115">
        <f t="shared" si="2"/>
        <v>0.01078</v>
      </c>
    </row>
    <row r="75" spans="1:13" ht="12" customHeight="1" thickBot="1">
      <c r="A75" s="162"/>
      <c r="B75" s="164"/>
      <c r="C75" s="4" t="s">
        <v>100</v>
      </c>
      <c r="D75" s="11" t="s">
        <v>70</v>
      </c>
      <c r="E75" s="11">
        <v>3</v>
      </c>
      <c r="F75" s="23">
        <f t="shared" si="3"/>
        <v>0.0098</v>
      </c>
      <c r="G75" s="23">
        <f t="shared" si="0"/>
        <v>0.0294</v>
      </c>
      <c r="H75" s="116"/>
      <c r="I75" s="148"/>
      <c r="J75" s="114">
        <f t="shared" si="1"/>
        <v>0.00294</v>
      </c>
      <c r="K75" s="116"/>
      <c r="L75" s="127"/>
      <c r="M75" s="115">
        <f t="shared" si="2"/>
        <v>0.03234</v>
      </c>
    </row>
    <row r="76" spans="1:13" ht="12" customHeight="1" thickBot="1">
      <c r="A76" s="162"/>
      <c r="B76" s="164"/>
      <c r="C76" s="41" t="s">
        <v>98</v>
      </c>
      <c r="D76" s="43" t="s">
        <v>87</v>
      </c>
      <c r="E76" s="43">
        <v>4</v>
      </c>
      <c r="F76" s="42">
        <f t="shared" si="3"/>
        <v>0.0213</v>
      </c>
      <c r="G76" s="23">
        <f t="shared" si="0"/>
        <v>0.0852</v>
      </c>
      <c r="H76" s="116"/>
      <c r="I76" s="148"/>
      <c r="J76" s="114">
        <v>0</v>
      </c>
      <c r="K76" s="116"/>
      <c r="L76" s="127"/>
      <c r="M76" s="115">
        <f t="shared" si="2"/>
        <v>0.0852</v>
      </c>
    </row>
    <row r="77" spans="1:13" ht="24" customHeight="1" thickBot="1">
      <c r="A77" s="162"/>
      <c r="B77" s="164"/>
      <c r="C77" s="37" t="s">
        <v>96</v>
      </c>
      <c r="D77" s="38" t="s">
        <v>87</v>
      </c>
      <c r="E77" s="38">
        <v>0</v>
      </c>
      <c r="F77" s="39">
        <f t="shared" si="3"/>
        <v>0</v>
      </c>
      <c r="G77" s="39">
        <f aca="true" t="shared" si="4" ref="G77:G140">E77*F77</f>
        <v>0</v>
      </c>
      <c r="H77" s="116"/>
      <c r="I77" s="148"/>
      <c r="J77" s="114">
        <f aca="true" t="shared" si="5" ref="J77:J140">G77*10%</f>
        <v>0</v>
      </c>
      <c r="K77" s="116"/>
      <c r="L77" s="127"/>
      <c r="M77" s="115">
        <f aca="true" t="shared" si="6" ref="M77:M140">G77+J77</f>
        <v>0</v>
      </c>
    </row>
    <row r="78" spans="1:13" ht="12" customHeight="1" thickBot="1">
      <c r="A78" s="162"/>
      <c r="B78" s="164"/>
      <c r="C78" s="4" t="s">
        <v>145</v>
      </c>
      <c r="D78" s="11" t="s">
        <v>97</v>
      </c>
      <c r="E78" s="11">
        <v>20</v>
      </c>
      <c r="F78" s="23">
        <f t="shared" si="3"/>
        <v>0.0011</v>
      </c>
      <c r="G78" s="23">
        <f t="shared" si="4"/>
        <v>0.022000000000000002</v>
      </c>
      <c r="H78" s="116"/>
      <c r="I78" s="148"/>
      <c r="J78" s="114">
        <f t="shared" si="5"/>
        <v>0.0022</v>
      </c>
      <c r="K78" s="116"/>
      <c r="L78" s="127"/>
      <c r="M78" s="115">
        <f t="shared" si="6"/>
        <v>0.024200000000000003</v>
      </c>
    </row>
    <row r="79" spans="1:13" ht="12" customHeight="1" thickBot="1">
      <c r="A79" s="162"/>
      <c r="B79" s="164"/>
      <c r="C79" s="4" t="s">
        <v>62</v>
      </c>
      <c r="D79" s="11" t="s">
        <v>87</v>
      </c>
      <c r="E79" s="11">
        <v>1</v>
      </c>
      <c r="F79" s="23">
        <f>'цена м-ла'!D17</f>
        <v>0.221</v>
      </c>
      <c r="G79" s="23">
        <f t="shared" si="4"/>
        <v>0.221</v>
      </c>
      <c r="H79" s="116"/>
      <c r="I79" s="148"/>
      <c r="J79" s="114">
        <f t="shared" si="5"/>
        <v>0.0221</v>
      </c>
      <c r="K79" s="116"/>
      <c r="L79" s="127"/>
      <c r="M79" s="115">
        <f t="shared" si="6"/>
        <v>0.2431</v>
      </c>
    </row>
    <row r="80" spans="1:13" ht="12" customHeight="1" thickBot="1">
      <c r="A80" s="162"/>
      <c r="B80" s="164"/>
      <c r="C80" s="4" t="s">
        <v>95</v>
      </c>
      <c r="D80" s="11" t="s">
        <v>87</v>
      </c>
      <c r="E80" s="11">
        <v>0</v>
      </c>
      <c r="F80" s="23"/>
      <c r="G80" s="23">
        <f t="shared" si="4"/>
        <v>0</v>
      </c>
      <c r="H80" s="116"/>
      <c r="I80" s="148"/>
      <c r="J80" s="114">
        <f t="shared" si="5"/>
        <v>0</v>
      </c>
      <c r="K80" s="116"/>
      <c r="L80" s="127"/>
      <c r="M80" s="115">
        <f t="shared" si="6"/>
        <v>0</v>
      </c>
    </row>
    <row r="81" spans="1:14" ht="13.5" customHeight="1" thickBot="1">
      <c r="A81" s="162"/>
      <c r="B81" s="165"/>
      <c r="C81" s="106" t="s">
        <v>94</v>
      </c>
      <c r="D81" s="107" t="s">
        <v>70</v>
      </c>
      <c r="E81" s="107">
        <v>800</v>
      </c>
      <c r="F81" s="108"/>
      <c r="G81" s="108">
        <f t="shared" si="4"/>
        <v>0</v>
      </c>
      <c r="H81" s="127">
        <f>SUM(G68:G81)</f>
        <v>1.8774500000000003</v>
      </c>
      <c r="I81" s="149">
        <f>H81</f>
        <v>1.8774500000000003</v>
      </c>
      <c r="J81" s="126">
        <f t="shared" si="5"/>
        <v>0</v>
      </c>
      <c r="K81" s="117">
        <f>SUM(J68:J81)</f>
        <v>0.17922500000000002</v>
      </c>
      <c r="L81" s="149">
        <f>K81</f>
        <v>0.17922500000000002</v>
      </c>
      <c r="M81" s="115">
        <f t="shared" si="6"/>
        <v>0</v>
      </c>
      <c r="N81" s="155">
        <f>I81+L81</f>
        <v>2.0566750000000003</v>
      </c>
    </row>
    <row r="82" spans="1:13" ht="12.75" customHeight="1" thickBot="1">
      <c r="A82" s="162" t="s">
        <v>52</v>
      </c>
      <c r="B82" s="163" t="s">
        <v>34</v>
      </c>
      <c r="C82" s="110" t="s">
        <v>144</v>
      </c>
      <c r="D82" s="102" t="s">
        <v>93</v>
      </c>
      <c r="E82" s="102">
        <v>1</v>
      </c>
      <c r="F82" s="103">
        <f>F68</f>
        <v>0.9409</v>
      </c>
      <c r="G82" s="121">
        <f t="shared" si="4"/>
        <v>0.9409</v>
      </c>
      <c r="H82" s="114"/>
      <c r="I82" s="151"/>
      <c r="J82" s="114">
        <f t="shared" si="5"/>
        <v>0.09409000000000001</v>
      </c>
      <c r="K82" s="114"/>
      <c r="L82" s="128"/>
      <c r="M82" s="115">
        <f t="shared" si="6"/>
        <v>1.03499</v>
      </c>
    </row>
    <row r="83" spans="1:13" ht="12.75" customHeight="1" thickBot="1">
      <c r="A83" s="162"/>
      <c r="B83" s="164"/>
      <c r="C83" s="4" t="s">
        <v>92</v>
      </c>
      <c r="D83" s="11" t="s">
        <v>70</v>
      </c>
      <c r="E83" s="11">
        <v>1.5</v>
      </c>
      <c r="F83" s="23">
        <f>'цена м-ла'!D4</f>
        <v>0.0037</v>
      </c>
      <c r="G83" s="26">
        <f t="shared" si="4"/>
        <v>0.00555</v>
      </c>
      <c r="H83" s="116"/>
      <c r="I83" s="148"/>
      <c r="J83" s="114">
        <f t="shared" si="5"/>
        <v>0.000555</v>
      </c>
      <c r="K83" s="116"/>
      <c r="L83" s="127"/>
      <c r="M83" s="115">
        <f t="shared" si="6"/>
        <v>0.006105</v>
      </c>
    </row>
    <row r="84" spans="1:13" ht="12.75" customHeight="1" thickBot="1">
      <c r="A84" s="162"/>
      <c r="B84" s="164"/>
      <c r="C84" s="4" t="s">
        <v>91</v>
      </c>
      <c r="D84" s="11" t="s">
        <v>70</v>
      </c>
      <c r="E84" s="11">
        <v>0</v>
      </c>
      <c r="F84" s="23">
        <f>'цена м-ла'!D5</f>
        <v>0</v>
      </c>
      <c r="G84" s="26">
        <f t="shared" si="4"/>
        <v>0</v>
      </c>
      <c r="H84" s="116"/>
      <c r="I84" s="148"/>
      <c r="J84" s="114">
        <f t="shared" si="5"/>
        <v>0</v>
      </c>
      <c r="K84" s="116"/>
      <c r="L84" s="127"/>
      <c r="M84" s="115">
        <f t="shared" si="6"/>
        <v>0</v>
      </c>
    </row>
    <row r="85" spans="1:13" ht="12.75" customHeight="1" thickBot="1">
      <c r="A85" s="162"/>
      <c r="B85" s="164"/>
      <c r="C85" s="4" t="s">
        <v>90</v>
      </c>
      <c r="D85" s="11" t="s">
        <v>70</v>
      </c>
      <c r="E85" s="11">
        <v>1.5</v>
      </c>
      <c r="F85" s="23">
        <f>'цена м-ла'!D6</f>
        <v>0.0098</v>
      </c>
      <c r="G85" s="26">
        <f t="shared" si="4"/>
        <v>0.0147</v>
      </c>
      <c r="H85" s="116"/>
      <c r="I85" s="148"/>
      <c r="J85" s="114">
        <f t="shared" si="5"/>
        <v>0.00147</v>
      </c>
      <c r="K85" s="116"/>
      <c r="L85" s="127"/>
      <c r="M85" s="115">
        <f t="shared" si="6"/>
        <v>0.01617</v>
      </c>
    </row>
    <row r="86" spans="1:13" ht="12.75" customHeight="1" thickBot="1">
      <c r="A86" s="162"/>
      <c r="B86" s="164"/>
      <c r="C86" s="4" t="s">
        <v>108</v>
      </c>
      <c r="D86" s="11" t="s">
        <v>87</v>
      </c>
      <c r="E86" s="11">
        <v>1</v>
      </c>
      <c r="F86" s="23">
        <v>0.1313</v>
      </c>
      <c r="G86" s="26">
        <f t="shared" si="4"/>
        <v>0.1313</v>
      </c>
      <c r="H86" s="116"/>
      <c r="I86" s="148"/>
      <c r="J86" s="114">
        <f t="shared" si="5"/>
        <v>0.013130000000000001</v>
      </c>
      <c r="K86" s="116"/>
      <c r="L86" s="127"/>
      <c r="M86" s="115">
        <f t="shared" si="6"/>
        <v>0.14443</v>
      </c>
    </row>
    <row r="87" spans="1:13" ht="12" customHeight="1" thickBot="1">
      <c r="A87" s="162"/>
      <c r="B87" s="164"/>
      <c r="C87" s="4" t="s">
        <v>107</v>
      </c>
      <c r="D87" s="11" t="s">
        <v>87</v>
      </c>
      <c r="E87" s="11">
        <v>0</v>
      </c>
      <c r="F87" s="23"/>
      <c r="G87" s="26">
        <f t="shared" si="4"/>
        <v>0</v>
      </c>
      <c r="H87" s="116"/>
      <c r="I87" s="148"/>
      <c r="J87" s="114">
        <f t="shared" si="5"/>
        <v>0</v>
      </c>
      <c r="K87" s="116"/>
      <c r="L87" s="127"/>
      <c r="M87" s="115">
        <f t="shared" si="6"/>
        <v>0</v>
      </c>
    </row>
    <row r="88" spans="1:13" ht="12" customHeight="1" thickBot="1">
      <c r="A88" s="162"/>
      <c r="B88" s="164"/>
      <c r="C88" s="41" t="s">
        <v>106</v>
      </c>
      <c r="D88" s="43" t="s">
        <v>87</v>
      </c>
      <c r="E88" s="43">
        <v>2</v>
      </c>
      <c r="F88" s="42">
        <f>'цена м-ла'!D40</f>
        <v>0.0213</v>
      </c>
      <c r="G88" s="26">
        <f t="shared" si="4"/>
        <v>0.0426</v>
      </c>
      <c r="H88" s="116"/>
      <c r="I88" s="148"/>
      <c r="J88" s="114">
        <v>0</v>
      </c>
      <c r="K88" s="116"/>
      <c r="L88" s="127"/>
      <c r="M88" s="115">
        <f t="shared" si="6"/>
        <v>0.0426</v>
      </c>
    </row>
    <row r="89" spans="1:13" ht="13.5" customHeight="1" thickBot="1">
      <c r="A89" s="162"/>
      <c r="B89" s="164"/>
      <c r="C89" s="4" t="s">
        <v>99</v>
      </c>
      <c r="D89" s="11" t="s">
        <v>70</v>
      </c>
      <c r="E89" s="11">
        <v>1</v>
      </c>
      <c r="F89" s="23">
        <f>'цена м-ла'!D9</f>
        <v>0.0098</v>
      </c>
      <c r="G89" s="26">
        <f t="shared" si="4"/>
        <v>0.0098</v>
      </c>
      <c r="H89" s="116"/>
      <c r="I89" s="148"/>
      <c r="J89" s="114">
        <f t="shared" si="5"/>
        <v>0.00098</v>
      </c>
      <c r="K89" s="116"/>
      <c r="L89" s="127"/>
      <c r="M89" s="115">
        <f t="shared" si="6"/>
        <v>0.01078</v>
      </c>
    </row>
    <row r="90" spans="1:14" ht="13.5" customHeight="1" thickBot="1">
      <c r="A90" s="162"/>
      <c r="B90" s="165"/>
      <c r="C90" s="106" t="s">
        <v>84</v>
      </c>
      <c r="D90" s="107" t="s">
        <v>70</v>
      </c>
      <c r="E90" s="107">
        <v>1.5</v>
      </c>
      <c r="F90" s="108">
        <f>'цена м-ла'!D10</f>
        <v>0.0098</v>
      </c>
      <c r="G90" s="125">
        <f t="shared" si="4"/>
        <v>0.0147</v>
      </c>
      <c r="H90" s="127">
        <f>SUM(G82:G90)</f>
        <v>1.15955</v>
      </c>
      <c r="I90" s="149">
        <f>H90</f>
        <v>1.15955</v>
      </c>
      <c r="J90" s="126">
        <f t="shared" si="5"/>
        <v>0.00147</v>
      </c>
      <c r="K90" s="117">
        <f>SUM(J82:J90)</f>
        <v>0.111695</v>
      </c>
      <c r="L90" s="149">
        <f>K90</f>
        <v>0.111695</v>
      </c>
      <c r="M90" s="115">
        <f t="shared" si="6"/>
        <v>0.01617</v>
      </c>
      <c r="N90" s="155">
        <f>I90+L90</f>
        <v>1.2712450000000002</v>
      </c>
    </row>
    <row r="91" spans="1:13" ht="12.75" customHeight="1" thickBot="1">
      <c r="A91" s="162" t="s">
        <v>53</v>
      </c>
      <c r="B91" s="163" t="s">
        <v>35</v>
      </c>
      <c r="C91" s="101" t="s">
        <v>144</v>
      </c>
      <c r="D91" s="102" t="s">
        <v>93</v>
      </c>
      <c r="E91" s="102">
        <v>1</v>
      </c>
      <c r="F91" s="103">
        <f>F82</f>
        <v>0.9409</v>
      </c>
      <c r="G91" s="103">
        <f t="shared" si="4"/>
        <v>0.9409</v>
      </c>
      <c r="H91" s="114"/>
      <c r="I91" s="151"/>
      <c r="J91" s="114">
        <f t="shared" si="5"/>
        <v>0.09409000000000001</v>
      </c>
      <c r="K91" s="114"/>
      <c r="L91" s="128"/>
      <c r="M91" s="115">
        <f t="shared" si="6"/>
        <v>1.03499</v>
      </c>
    </row>
    <row r="92" spans="1:13" ht="12.75" customHeight="1" thickBot="1">
      <c r="A92" s="162"/>
      <c r="B92" s="164"/>
      <c r="C92" s="4" t="s">
        <v>92</v>
      </c>
      <c r="D92" s="11" t="s">
        <v>70</v>
      </c>
      <c r="E92" s="11">
        <v>1.5</v>
      </c>
      <c r="F92" s="23">
        <f>'цена м-ла'!D4</f>
        <v>0.0037</v>
      </c>
      <c r="G92" s="23">
        <f t="shared" si="4"/>
        <v>0.00555</v>
      </c>
      <c r="H92" s="116"/>
      <c r="I92" s="148"/>
      <c r="J92" s="114">
        <f t="shared" si="5"/>
        <v>0.000555</v>
      </c>
      <c r="K92" s="116"/>
      <c r="L92" s="127"/>
      <c r="M92" s="115">
        <f t="shared" si="6"/>
        <v>0.006105</v>
      </c>
    </row>
    <row r="93" spans="1:13" ht="12.75" customHeight="1" thickBot="1">
      <c r="A93" s="162"/>
      <c r="B93" s="164"/>
      <c r="C93" s="4" t="s">
        <v>91</v>
      </c>
      <c r="D93" s="11" t="s">
        <v>70</v>
      </c>
      <c r="E93" s="11">
        <v>0</v>
      </c>
      <c r="F93" s="23">
        <f>'цена м-ла'!D5</f>
        <v>0</v>
      </c>
      <c r="G93" s="23">
        <f t="shared" si="4"/>
        <v>0</v>
      </c>
      <c r="H93" s="116"/>
      <c r="I93" s="148"/>
      <c r="J93" s="114">
        <f t="shared" si="5"/>
        <v>0</v>
      </c>
      <c r="K93" s="116"/>
      <c r="L93" s="127"/>
      <c r="M93" s="115">
        <f t="shared" si="6"/>
        <v>0</v>
      </c>
    </row>
    <row r="94" spans="1:13" ht="12.75" customHeight="1" thickBot="1">
      <c r="A94" s="162"/>
      <c r="B94" s="164"/>
      <c r="C94" s="4" t="s">
        <v>90</v>
      </c>
      <c r="D94" s="11" t="s">
        <v>70</v>
      </c>
      <c r="E94" s="11">
        <v>1.5</v>
      </c>
      <c r="F94" s="23">
        <f>'цена м-ла'!D6</f>
        <v>0.0098</v>
      </c>
      <c r="G94" s="23">
        <f t="shared" si="4"/>
        <v>0.0147</v>
      </c>
      <c r="H94" s="116"/>
      <c r="I94" s="148"/>
      <c r="J94" s="114">
        <f t="shared" si="5"/>
        <v>0.00147</v>
      </c>
      <c r="K94" s="116"/>
      <c r="L94" s="127"/>
      <c r="M94" s="115">
        <f t="shared" si="6"/>
        <v>0.01617</v>
      </c>
    </row>
    <row r="95" spans="1:13" ht="13.5" customHeight="1" thickBot="1">
      <c r="A95" s="162"/>
      <c r="B95" s="164"/>
      <c r="C95" s="4" t="s">
        <v>1</v>
      </c>
      <c r="D95" s="11" t="s">
        <v>87</v>
      </c>
      <c r="E95" s="11">
        <v>5</v>
      </c>
      <c r="F95" s="23">
        <f>'цена м-ла'!D7</f>
        <v>0.004</v>
      </c>
      <c r="G95" s="23">
        <f t="shared" si="4"/>
        <v>0.02</v>
      </c>
      <c r="H95" s="116"/>
      <c r="I95" s="148"/>
      <c r="J95" s="114">
        <f t="shared" si="5"/>
        <v>0.002</v>
      </c>
      <c r="K95" s="116"/>
      <c r="L95" s="127"/>
      <c r="M95" s="115">
        <f t="shared" si="6"/>
        <v>0.022</v>
      </c>
    </row>
    <row r="96" spans="1:13" ht="13.5" customHeight="1" thickBot="1">
      <c r="A96" s="162"/>
      <c r="B96" s="164"/>
      <c r="C96" s="30" t="s">
        <v>108</v>
      </c>
      <c r="D96" s="11" t="s">
        <v>87</v>
      </c>
      <c r="E96" s="11">
        <v>1</v>
      </c>
      <c r="F96" s="23">
        <v>0.1625</v>
      </c>
      <c r="G96" s="23">
        <f t="shared" si="4"/>
        <v>0.1625</v>
      </c>
      <c r="H96" s="116"/>
      <c r="I96" s="148"/>
      <c r="J96" s="114">
        <f t="shared" si="5"/>
        <v>0.01625</v>
      </c>
      <c r="K96" s="116"/>
      <c r="L96" s="127"/>
      <c r="M96" s="115">
        <f t="shared" si="6"/>
        <v>0.17875000000000002</v>
      </c>
    </row>
    <row r="97" spans="1:13" ht="13.5" customHeight="1" thickBot="1">
      <c r="A97" s="162"/>
      <c r="B97" s="164"/>
      <c r="C97" s="4" t="s">
        <v>107</v>
      </c>
      <c r="D97" s="11" t="s">
        <v>87</v>
      </c>
      <c r="E97" s="11">
        <v>0</v>
      </c>
      <c r="F97" s="23"/>
      <c r="G97" s="23">
        <f t="shared" si="4"/>
        <v>0</v>
      </c>
      <c r="H97" s="116"/>
      <c r="I97" s="148"/>
      <c r="J97" s="114">
        <f t="shared" si="5"/>
        <v>0</v>
      </c>
      <c r="K97" s="116"/>
      <c r="L97" s="127"/>
      <c r="M97" s="115">
        <f t="shared" si="6"/>
        <v>0</v>
      </c>
    </row>
    <row r="98" spans="1:13" ht="13.5" customHeight="1" thickBot="1">
      <c r="A98" s="162"/>
      <c r="B98" s="164"/>
      <c r="C98" s="4" t="s">
        <v>99</v>
      </c>
      <c r="D98" s="11" t="s">
        <v>70</v>
      </c>
      <c r="E98" s="11">
        <v>1</v>
      </c>
      <c r="F98" s="23">
        <f>'цена м-ла'!D9</f>
        <v>0.0098</v>
      </c>
      <c r="G98" s="23">
        <f t="shared" si="4"/>
        <v>0.0098</v>
      </c>
      <c r="H98" s="116"/>
      <c r="I98" s="148"/>
      <c r="J98" s="114">
        <f t="shared" si="5"/>
        <v>0.00098</v>
      </c>
      <c r="K98" s="116"/>
      <c r="L98" s="127"/>
      <c r="M98" s="115">
        <f t="shared" si="6"/>
        <v>0.01078</v>
      </c>
    </row>
    <row r="99" spans="1:13" ht="12.75" customHeight="1" thickBot="1">
      <c r="A99" s="162"/>
      <c r="B99" s="164"/>
      <c r="C99" s="4" t="s">
        <v>100</v>
      </c>
      <c r="D99" s="11" t="s">
        <v>70</v>
      </c>
      <c r="E99" s="11">
        <v>3</v>
      </c>
      <c r="F99" s="23">
        <f>'цена м-ла'!D10</f>
        <v>0.0098</v>
      </c>
      <c r="G99" s="23">
        <f t="shared" si="4"/>
        <v>0.0294</v>
      </c>
      <c r="H99" s="116"/>
      <c r="I99" s="148"/>
      <c r="J99" s="114">
        <f t="shared" si="5"/>
        <v>0.00294</v>
      </c>
      <c r="K99" s="116"/>
      <c r="L99" s="127"/>
      <c r="M99" s="115">
        <f t="shared" si="6"/>
        <v>0.03234</v>
      </c>
    </row>
    <row r="100" spans="1:13" ht="12.75" customHeight="1" thickBot="1">
      <c r="A100" s="162"/>
      <c r="B100" s="164"/>
      <c r="C100" s="41" t="s">
        <v>106</v>
      </c>
      <c r="D100" s="43" t="s">
        <v>87</v>
      </c>
      <c r="E100" s="43">
        <v>4</v>
      </c>
      <c r="F100" s="42">
        <f>F76</f>
        <v>0.0213</v>
      </c>
      <c r="G100" s="23">
        <f t="shared" si="4"/>
        <v>0.0852</v>
      </c>
      <c r="H100" s="116"/>
      <c r="I100" s="148"/>
      <c r="J100" s="114">
        <v>0</v>
      </c>
      <c r="K100" s="116"/>
      <c r="L100" s="127"/>
      <c r="M100" s="115">
        <f t="shared" si="6"/>
        <v>0.0852</v>
      </c>
    </row>
    <row r="101" spans="1:13" ht="13.5" customHeight="1" thickBot="1">
      <c r="A101" s="162"/>
      <c r="B101" s="164"/>
      <c r="C101" s="4" t="s">
        <v>145</v>
      </c>
      <c r="D101" s="11" t="s">
        <v>97</v>
      </c>
      <c r="E101" s="11">
        <v>20</v>
      </c>
      <c r="F101" s="23">
        <v>0.0013</v>
      </c>
      <c r="G101" s="23">
        <f t="shared" si="4"/>
        <v>0.026</v>
      </c>
      <c r="H101" s="116"/>
      <c r="I101" s="148"/>
      <c r="J101" s="114">
        <f t="shared" si="5"/>
        <v>0.0026</v>
      </c>
      <c r="K101" s="116"/>
      <c r="L101" s="127"/>
      <c r="M101" s="115">
        <f t="shared" si="6"/>
        <v>0.0286</v>
      </c>
    </row>
    <row r="102" spans="1:14" ht="14.25" customHeight="1" thickBot="1">
      <c r="A102" s="162"/>
      <c r="B102" s="165"/>
      <c r="C102" s="106" t="s">
        <v>0</v>
      </c>
      <c r="D102" s="107" t="s">
        <v>87</v>
      </c>
      <c r="E102" s="107">
        <v>0</v>
      </c>
      <c r="F102" s="108">
        <v>0</v>
      </c>
      <c r="G102" s="108">
        <f t="shared" si="4"/>
        <v>0</v>
      </c>
      <c r="H102" s="127">
        <f>SUM(G91:G102)</f>
        <v>1.2940500000000001</v>
      </c>
      <c r="I102" s="149">
        <f>H102</f>
        <v>1.2940500000000001</v>
      </c>
      <c r="J102" s="126">
        <f t="shared" si="5"/>
        <v>0</v>
      </c>
      <c r="K102" s="117">
        <f>SUM(J91:J102)</f>
        <v>0.120885</v>
      </c>
      <c r="L102" s="149">
        <f>K102</f>
        <v>0.120885</v>
      </c>
      <c r="M102" s="115">
        <f t="shared" si="6"/>
        <v>0</v>
      </c>
      <c r="N102" s="155">
        <f>I102+L102</f>
        <v>1.414935</v>
      </c>
    </row>
    <row r="103" spans="1:13" ht="13.5" customHeight="1" thickBot="1">
      <c r="A103" s="162" t="s">
        <v>36</v>
      </c>
      <c r="B103" s="163" t="s">
        <v>37</v>
      </c>
      <c r="C103" s="110" t="s">
        <v>144</v>
      </c>
      <c r="D103" s="102" t="s">
        <v>93</v>
      </c>
      <c r="E103" s="102">
        <v>1</v>
      </c>
      <c r="F103" s="103">
        <f>F91</f>
        <v>0.9409</v>
      </c>
      <c r="G103" s="121">
        <f t="shared" si="4"/>
        <v>0.9409</v>
      </c>
      <c r="H103" s="114"/>
      <c r="I103" s="151"/>
      <c r="J103" s="114">
        <f t="shared" si="5"/>
        <v>0.09409000000000001</v>
      </c>
      <c r="K103" s="114"/>
      <c r="L103" s="128"/>
      <c r="M103" s="115">
        <f t="shared" si="6"/>
        <v>1.03499</v>
      </c>
    </row>
    <row r="104" spans="1:13" ht="12.75" customHeight="1" thickBot="1">
      <c r="A104" s="162"/>
      <c r="B104" s="164"/>
      <c r="C104" s="4" t="s">
        <v>105</v>
      </c>
      <c r="D104" s="11" t="s">
        <v>70</v>
      </c>
      <c r="E104" s="11">
        <v>1.5</v>
      </c>
      <c r="F104" s="23">
        <f>'цена м-ла'!D4</f>
        <v>0.0037</v>
      </c>
      <c r="G104" s="26">
        <f t="shared" si="4"/>
        <v>0.00555</v>
      </c>
      <c r="H104" s="116"/>
      <c r="I104" s="148"/>
      <c r="J104" s="114">
        <f t="shared" si="5"/>
        <v>0.000555</v>
      </c>
      <c r="K104" s="116"/>
      <c r="L104" s="127"/>
      <c r="M104" s="115">
        <f t="shared" si="6"/>
        <v>0.006105</v>
      </c>
    </row>
    <row r="105" spans="1:13" ht="13.5" customHeight="1" thickBot="1">
      <c r="A105" s="162"/>
      <c r="B105" s="164"/>
      <c r="C105" s="4" t="s">
        <v>91</v>
      </c>
      <c r="D105" s="11" t="s">
        <v>70</v>
      </c>
      <c r="E105" s="11">
        <v>0</v>
      </c>
      <c r="F105" s="23">
        <f>'цена м-ла'!D5</f>
        <v>0</v>
      </c>
      <c r="G105" s="26">
        <f t="shared" si="4"/>
        <v>0</v>
      </c>
      <c r="H105" s="116"/>
      <c r="I105" s="148"/>
      <c r="J105" s="114">
        <f t="shared" si="5"/>
        <v>0</v>
      </c>
      <c r="K105" s="116"/>
      <c r="L105" s="127"/>
      <c r="M105" s="115">
        <f t="shared" si="6"/>
        <v>0</v>
      </c>
    </row>
    <row r="106" spans="1:13" ht="12" customHeight="1" thickBot="1">
      <c r="A106" s="162"/>
      <c r="B106" s="164"/>
      <c r="C106" s="4" t="s">
        <v>90</v>
      </c>
      <c r="D106" s="11" t="s">
        <v>70</v>
      </c>
      <c r="E106" s="11">
        <v>1.5</v>
      </c>
      <c r="F106" s="23">
        <f>'цена м-ла'!D6</f>
        <v>0.0098</v>
      </c>
      <c r="G106" s="26">
        <f t="shared" si="4"/>
        <v>0.0147</v>
      </c>
      <c r="H106" s="116"/>
      <c r="I106" s="148"/>
      <c r="J106" s="114">
        <f t="shared" si="5"/>
        <v>0.00147</v>
      </c>
      <c r="K106" s="116"/>
      <c r="L106" s="127"/>
      <c r="M106" s="115">
        <f t="shared" si="6"/>
        <v>0.01617</v>
      </c>
    </row>
    <row r="107" spans="1:13" ht="13.5" customHeight="1" thickBot="1">
      <c r="A107" s="162"/>
      <c r="B107" s="164"/>
      <c r="C107" s="4" t="s">
        <v>99</v>
      </c>
      <c r="D107" s="11" t="s">
        <v>70</v>
      </c>
      <c r="E107" s="11">
        <v>1</v>
      </c>
      <c r="F107" s="23">
        <f>'цена м-ла'!D9</f>
        <v>0.0098</v>
      </c>
      <c r="G107" s="26">
        <f t="shared" si="4"/>
        <v>0.0098</v>
      </c>
      <c r="H107" s="116"/>
      <c r="I107" s="148"/>
      <c r="J107" s="114">
        <f t="shared" si="5"/>
        <v>0.00098</v>
      </c>
      <c r="K107" s="116"/>
      <c r="L107" s="127"/>
      <c r="M107" s="115">
        <f t="shared" si="6"/>
        <v>0.01078</v>
      </c>
    </row>
    <row r="108" spans="1:13" ht="13.5" customHeight="1" thickBot="1">
      <c r="A108" s="162"/>
      <c r="B108" s="164"/>
      <c r="C108" s="4" t="s">
        <v>100</v>
      </c>
      <c r="D108" s="11" t="s">
        <v>70</v>
      </c>
      <c r="E108" s="11">
        <v>1.5</v>
      </c>
      <c r="F108" s="23">
        <f>'цена м-ла'!D10</f>
        <v>0.0098</v>
      </c>
      <c r="G108" s="26">
        <f t="shared" si="4"/>
        <v>0.0147</v>
      </c>
      <c r="H108" s="116"/>
      <c r="I108" s="148"/>
      <c r="J108" s="114">
        <f t="shared" si="5"/>
        <v>0.00147</v>
      </c>
      <c r="K108" s="116"/>
      <c r="L108" s="127"/>
      <c r="M108" s="115">
        <f t="shared" si="6"/>
        <v>0.01617</v>
      </c>
    </row>
    <row r="109" spans="1:13" ht="13.5" customHeight="1" thickBot="1">
      <c r="A109" s="162"/>
      <c r="B109" s="164"/>
      <c r="C109" s="4" t="s">
        <v>108</v>
      </c>
      <c r="D109" s="11" t="s">
        <v>87</v>
      </c>
      <c r="E109" s="11">
        <v>1</v>
      </c>
      <c r="F109" s="23">
        <f>'цена м-ла'!D14</f>
        <v>0.234</v>
      </c>
      <c r="G109" s="26">
        <f t="shared" si="4"/>
        <v>0.234</v>
      </c>
      <c r="H109" s="116"/>
      <c r="I109" s="148"/>
      <c r="J109" s="114">
        <f t="shared" si="5"/>
        <v>0.023400000000000004</v>
      </c>
      <c r="K109" s="116"/>
      <c r="L109" s="127"/>
      <c r="M109" s="115">
        <f t="shared" si="6"/>
        <v>0.2574</v>
      </c>
    </row>
    <row r="110" spans="1:13" ht="12.75" customHeight="1" thickBot="1">
      <c r="A110" s="162"/>
      <c r="B110" s="164"/>
      <c r="C110" s="4" t="s">
        <v>107</v>
      </c>
      <c r="D110" s="11" t="s">
        <v>87</v>
      </c>
      <c r="E110" s="11">
        <v>0</v>
      </c>
      <c r="F110" s="23"/>
      <c r="G110" s="26">
        <f t="shared" si="4"/>
        <v>0</v>
      </c>
      <c r="H110" s="116"/>
      <c r="I110" s="148"/>
      <c r="J110" s="114">
        <f t="shared" si="5"/>
        <v>0</v>
      </c>
      <c r="K110" s="116"/>
      <c r="L110" s="127"/>
      <c r="M110" s="115">
        <f t="shared" si="6"/>
        <v>0</v>
      </c>
    </row>
    <row r="111" spans="1:14" ht="13.5" customHeight="1" thickBot="1">
      <c r="A111" s="162"/>
      <c r="B111" s="165"/>
      <c r="C111" s="136" t="s">
        <v>2</v>
      </c>
      <c r="D111" s="137" t="s">
        <v>87</v>
      </c>
      <c r="E111" s="137">
        <v>2</v>
      </c>
      <c r="F111" s="138">
        <f>'цена м-ла'!D40</f>
        <v>0.0213</v>
      </c>
      <c r="G111" s="125">
        <f t="shared" si="4"/>
        <v>0.0426</v>
      </c>
      <c r="H111" s="140">
        <f>SUM(G103:G111)</f>
        <v>1.26225</v>
      </c>
      <c r="I111" s="149">
        <f>H111</f>
        <v>1.26225</v>
      </c>
      <c r="J111" s="126">
        <v>0</v>
      </c>
      <c r="K111" s="117">
        <f>SUM(J103:J111)</f>
        <v>0.121965</v>
      </c>
      <c r="L111" s="149">
        <f>K111</f>
        <v>0.121965</v>
      </c>
      <c r="M111" s="115">
        <f t="shared" si="6"/>
        <v>0.0426</v>
      </c>
      <c r="N111" s="155">
        <f>I111+L111</f>
        <v>1.3842150000000002</v>
      </c>
    </row>
    <row r="112" spans="1:13" ht="13.5" customHeight="1" thickBot="1">
      <c r="A112" s="162" t="s">
        <v>38</v>
      </c>
      <c r="B112" s="163" t="s">
        <v>39</v>
      </c>
      <c r="C112" s="110" t="s">
        <v>144</v>
      </c>
      <c r="D112" s="102" t="s">
        <v>6</v>
      </c>
      <c r="E112" s="102">
        <v>2</v>
      </c>
      <c r="F112" s="103">
        <f>F103</f>
        <v>0.9409</v>
      </c>
      <c r="G112" s="103">
        <f t="shared" si="4"/>
        <v>1.8818</v>
      </c>
      <c r="H112" s="114"/>
      <c r="I112" s="151"/>
      <c r="J112" s="114">
        <f t="shared" si="5"/>
        <v>0.18818000000000001</v>
      </c>
      <c r="K112" s="114"/>
      <c r="L112" s="128"/>
      <c r="M112" s="115">
        <f t="shared" si="6"/>
        <v>2.06998</v>
      </c>
    </row>
    <row r="113" spans="1:13" ht="13.5" customHeight="1" thickBot="1">
      <c r="A113" s="162"/>
      <c r="B113" s="164"/>
      <c r="C113" s="4" t="s">
        <v>105</v>
      </c>
      <c r="D113" s="11" t="s">
        <v>70</v>
      </c>
      <c r="E113" s="11">
        <v>5</v>
      </c>
      <c r="F113" s="23">
        <f>'цена м-ла'!D4</f>
        <v>0.0037</v>
      </c>
      <c r="G113" s="23">
        <f t="shared" si="4"/>
        <v>0.018500000000000003</v>
      </c>
      <c r="H113" s="116"/>
      <c r="I113" s="148"/>
      <c r="J113" s="114">
        <f t="shared" si="5"/>
        <v>0.0018500000000000003</v>
      </c>
      <c r="K113" s="116"/>
      <c r="L113" s="127"/>
      <c r="M113" s="115">
        <f t="shared" si="6"/>
        <v>0.020350000000000004</v>
      </c>
    </row>
    <row r="114" spans="1:13" ht="13.5" customHeight="1" thickBot="1">
      <c r="A114" s="162"/>
      <c r="B114" s="164"/>
      <c r="C114" s="4" t="s">
        <v>91</v>
      </c>
      <c r="D114" s="11" t="s">
        <v>70</v>
      </c>
      <c r="E114" s="11">
        <v>50</v>
      </c>
      <c r="F114" s="23">
        <f>'цена м-ла'!D5</f>
        <v>0</v>
      </c>
      <c r="G114" s="23">
        <f t="shared" si="4"/>
        <v>0</v>
      </c>
      <c r="H114" s="116"/>
      <c r="I114" s="148"/>
      <c r="J114" s="114">
        <f t="shared" si="5"/>
        <v>0</v>
      </c>
      <c r="K114" s="116"/>
      <c r="L114" s="127"/>
      <c r="M114" s="115">
        <f t="shared" si="6"/>
        <v>0</v>
      </c>
    </row>
    <row r="115" spans="1:13" ht="13.5" customHeight="1" thickBot="1">
      <c r="A115" s="162"/>
      <c r="B115" s="164"/>
      <c r="C115" s="4" t="s">
        <v>90</v>
      </c>
      <c r="D115" s="11" t="s">
        <v>70</v>
      </c>
      <c r="E115" s="11">
        <v>6</v>
      </c>
      <c r="F115" s="23">
        <f>'цена м-ла'!D6</f>
        <v>0.0098</v>
      </c>
      <c r="G115" s="23">
        <f t="shared" si="4"/>
        <v>0.0588</v>
      </c>
      <c r="H115" s="116"/>
      <c r="I115" s="148"/>
      <c r="J115" s="114">
        <f t="shared" si="5"/>
        <v>0.00588</v>
      </c>
      <c r="K115" s="116"/>
      <c r="L115" s="127"/>
      <c r="M115" s="115">
        <f t="shared" si="6"/>
        <v>0.06468</v>
      </c>
    </row>
    <row r="116" spans="1:13" ht="13.5" customHeight="1" thickBot="1">
      <c r="A116" s="162"/>
      <c r="B116" s="164"/>
      <c r="C116" s="4" t="s">
        <v>5</v>
      </c>
      <c r="D116" s="11" t="s">
        <v>87</v>
      </c>
      <c r="E116" s="11">
        <v>1</v>
      </c>
      <c r="F116" s="23">
        <f>'цена м-ла'!D20</f>
        <v>0.0795</v>
      </c>
      <c r="G116" s="23">
        <f t="shared" si="4"/>
        <v>0.0795</v>
      </c>
      <c r="H116" s="116"/>
      <c r="I116" s="148"/>
      <c r="J116" s="114">
        <f t="shared" si="5"/>
        <v>0.00795</v>
      </c>
      <c r="K116" s="116"/>
      <c r="L116" s="127"/>
      <c r="M116" s="115">
        <f t="shared" si="6"/>
        <v>0.08745</v>
      </c>
    </row>
    <row r="117" spans="1:13" ht="13.5" customHeight="1" thickBot="1">
      <c r="A117" s="162"/>
      <c r="B117" s="164"/>
      <c r="C117" s="4" t="s">
        <v>4</v>
      </c>
      <c r="D117" s="11" t="s">
        <v>87</v>
      </c>
      <c r="E117" s="11">
        <v>2</v>
      </c>
      <c r="F117" s="23">
        <f>'цена м-ла'!D12</f>
        <v>0.03</v>
      </c>
      <c r="G117" s="23">
        <f t="shared" si="4"/>
        <v>0.06</v>
      </c>
      <c r="H117" s="116"/>
      <c r="I117" s="148"/>
      <c r="J117" s="114">
        <f t="shared" si="5"/>
        <v>0.006</v>
      </c>
      <c r="K117" s="116"/>
      <c r="L117" s="127"/>
      <c r="M117" s="115">
        <f t="shared" si="6"/>
        <v>0.066</v>
      </c>
    </row>
    <row r="118" spans="1:14" ht="13.5" customHeight="1" thickBot="1">
      <c r="A118" s="162"/>
      <c r="B118" s="165"/>
      <c r="C118" s="106" t="s">
        <v>3</v>
      </c>
      <c r="D118" s="107" t="s">
        <v>87</v>
      </c>
      <c r="E118" s="107">
        <v>1</v>
      </c>
      <c r="F118" s="108">
        <f>'цена м-ла'!D21</f>
        <v>2.1585</v>
      </c>
      <c r="G118" s="108">
        <f t="shared" si="4"/>
        <v>2.1585</v>
      </c>
      <c r="H118" s="127">
        <f>SUM(G112:G118)</f>
        <v>4.257099999999999</v>
      </c>
      <c r="I118" s="149">
        <v>4.26</v>
      </c>
      <c r="J118" s="126">
        <f t="shared" si="5"/>
        <v>0.21585000000000001</v>
      </c>
      <c r="K118" s="117">
        <f>SUM(J112:J118)</f>
        <v>0.42571000000000003</v>
      </c>
      <c r="L118" s="149">
        <f>K118</f>
        <v>0.42571000000000003</v>
      </c>
      <c r="M118" s="115">
        <f t="shared" si="6"/>
        <v>2.37435</v>
      </c>
      <c r="N118" s="155">
        <f>I118+L118</f>
        <v>4.68571</v>
      </c>
    </row>
    <row r="119" spans="1:13" ht="13.5" thickBot="1">
      <c r="A119" s="11" t="s">
        <v>54</v>
      </c>
      <c r="B119" s="132" t="s">
        <v>40</v>
      </c>
      <c r="C119" s="132" t="s">
        <v>69</v>
      </c>
      <c r="D119" s="133" t="s">
        <v>69</v>
      </c>
      <c r="E119" s="133" t="s">
        <v>69</v>
      </c>
      <c r="F119" s="134"/>
      <c r="G119" s="135">
        <v>0</v>
      </c>
      <c r="I119" s="150"/>
      <c r="J119" s="116">
        <f t="shared" si="5"/>
        <v>0</v>
      </c>
      <c r="M119" s="115">
        <f t="shared" si="6"/>
        <v>0</v>
      </c>
    </row>
    <row r="120" spans="1:13" ht="12.75" customHeight="1" thickBot="1">
      <c r="A120" s="162" t="s">
        <v>67</v>
      </c>
      <c r="B120" s="163" t="s">
        <v>41</v>
      </c>
      <c r="C120" s="110" t="s">
        <v>144</v>
      </c>
      <c r="D120" s="102" t="s">
        <v>93</v>
      </c>
      <c r="E120" s="102">
        <v>2</v>
      </c>
      <c r="F120" s="110">
        <f>F112</f>
        <v>0.9409</v>
      </c>
      <c r="G120" s="103">
        <f t="shared" si="4"/>
        <v>1.8818</v>
      </c>
      <c r="H120" s="114"/>
      <c r="I120" s="151"/>
      <c r="J120" s="114">
        <f t="shared" si="5"/>
        <v>0.18818000000000001</v>
      </c>
      <c r="K120" s="114"/>
      <c r="L120" s="129"/>
      <c r="M120" s="115">
        <f t="shared" si="6"/>
        <v>2.06998</v>
      </c>
    </row>
    <row r="121" spans="1:13" ht="12.75" customHeight="1" thickBot="1">
      <c r="A121" s="162"/>
      <c r="B121" s="164"/>
      <c r="C121" s="4" t="s">
        <v>105</v>
      </c>
      <c r="D121" s="11" t="s">
        <v>70</v>
      </c>
      <c r="E121" s="11">
        <v>5</v>
      </c>
      <c r="F121" s="23">
        <f>'цена м-ла'!D4</f>
        <v>0.0037</v>
      </c>
      <c r="G121" s="23">
        <f t="shared" si="4"/>
        <v>0.018500000000000003</v>
      </c>
      <c r="H121" s="116"/>
      <c r="I121" s="148"/>
      <c r="J121" s="114">
        <f t="shared" si="5"/>
        <v>0.0018500000000000003</v>
      </c>
      <c r="K121" s="116"/>
      <c r="L121" s="130"/>
      <c r="M121" s="115">
        <f t="shared" si="6"/>
        <v>0.020350000000000004</v>
      </c>
    </row>
    <row r="122" spans="1:13" ht="12.75" customHeight="1" thickBot="1">
      <c r="A122" s="162"/>
      <c r="B122" s="164"/>
      <c r="C122" s="4" t="s">
        <v>91</v>
      </c>
      <c r="D122" s="11" t="s">
        <v>70</v>
      </c>
      <c r="E122" s="11">
        <v>50</v>
      </c>
      <c r="F122" s="23">
        <f>'цена м-ла'!D5</f>
        <v>0</v>
      </c>
      <c r="G122" s="23">
        <f t="shared" si="4"/>
        <v>0</v>
      </c>
      <c r="H122" s="116"/>
      <c r="I122" s="148"/>
      <c r="J122" s="114">
        <f t="shared" si="5"/>
        <v>0</v>
      </c>
      <c r="K122" s="116"/>
      <c r="L122" s="130"/>
      <c r="M122" s="115">
        <f t="shared" si="6"/>
        <v>0</v>
      </c>
    </row>
    <row r="123" spans="1:13" ht="12.75" customHeight="1" thickBot="1">
      <c r="A123" s="162"/>
      <c r="B123" s="164"/>
      <c r="C123" s="4" t="s">
        <v>90</v>
      </c>
      <c r="D123" s="11" t="s">
        <v>70</v>
      </c>
      <c r="E123" s="11">
        <v>6</v>
      </c>
      <c r="F123" s="23">
        <f>'цена м-ла'!D6</f>
        <v>0.0098</v>
      </c>
      <c r="G123" s="23">
        <f t="shared" si="4"/>
        <v>0.0588</v>
      </c>
      <c r="H123" s="116"/>
      <c r="I123" s="148"/>
      <c r="J123" s="114">
        <f t="shared" si="5"/>
        <v>0.00588</v>
      </c>
      <c r="K123" s="116"/>
      <c r="L123" s="130"/>
      <c r="M123" s="115">
        <f t="shared" si="6"/>
        <v>0.06468</v>
      </c>
    </row>
    <row r="124" spans="1:13" ht="12.75" customHeight="1" thickBot="1">
      <c r="A124" s="162"/>
      <c r="B124" s="164"/>
      <c r="C124" s="4" t="s">
        <v>12</v>
      </c>
      <c r="D124" s="11" t="s">
        <v>87</v>
      </c>
      <c r="E124" s="11">
        <v>2</v>
      </c>
      <c r="F124" s="23">
        <f>'цена м-ла'!D12</f>
        <v>0.03</v>
      </c>
      <c r="G124" s="23">
        <f t="shared" si="4"/>
        <v>0.06</v>
      </c>
      <c r="H124" s="116"/>
      <c r="I124" s="148"/>
      <c r="J124" s="114">
        <f t="shared" si="5"/>
        <v>0.006</v>
      </c>
      <c r="K124" s="116"/>
      <c r="L124" s="130"/>
      <c r="M124" s="115">
        <f t="shared" si="6"/>
        <v>0.066</v>
      </c>
    </row>
    <row r="125" spans="1:13" ht="12.75" customHeight="1" thickBot="1">
      <c r="A125" s="162"/>
      <c r="B125" s="164"/>
      <c r="C125" s="4" t="s">
        <v>11</v>
      </c>
      <c r="D125" s="11" t="s">
        <v>87</v>
      </c>
      <c r="E125" s="11">
        <v>1</v>
      </c>
      <c r="F125" s="23">
        <f>'цена м-ла'!D22</f>
        <v>0</v>
      </c>
      <c r="G125" s="23">
        <f t="shared" si="4"/>
        <v>0</v>
      </c>
      <c r="H125" s="116"/>
      <c r="I125" s="148"/>
      <c r="J125" s="114">
        <f t="shared" si="5"/>
        <v>0</v>
      </c>
      <c r="K125" s="116"/>
      <c r="L125" s="130"/>
      <c r="M125" s="115">
        <f t="shared" si="6"/>
        <v>0</v>
      </c>
    </row>
    <row r="126" spans="1:13" ht="12.75" customHeight="1" thickBot="1">
      <c r="A126" s="162"/>
      <c r="B126" s="164"/>
      <c r="C126" s="4" t="s">
        <v>10</v>
      </c>
      <c r="D126" s="11" t="s">
        <v>87</v>
      </c>
      <c r="E126" s="11">
        <v>1</v>
      </c>
      <c r="F126" s="23">
        <v>4.732</v>
      </c>
      <c r="G126" s="23">
        <f t="shared" si="4"/>
        <v>4.732</v>
      </c>
      <c r="H126" s="116"/>
      <c r="I126" s="148"/>
      <c r="J126" s="114">
        <f t="shared" si="5"/>
        <v>0.47320000000000007</v>
      </c>
      <c r="K126" s="116"/>
      <c r="L126" s="130"/>
      <c r="M126" s="115">
        <f t="shared" si="6"/>
        <v>5.2052000000000005</v>
      </c>
    </row>
    <row r="127" spans="1:13" ht="12.75" customHeight="1" thickBot="1">
      <c r="A127" s="162"/>
      <c r="B127" s="164"/>
      <c r="C127" s="4" t="s">
        <v>9</v>
      </c>
      <c r="D127" s="11" t="s">
        <v>71</v>
      </c>
      <c r="E127" s="11">
        <v>10</v>
      </c>
      <c r="F127" s="23">
        <f>'цена м-ла'!D24</f>
        <v>0.1326</v>
      </c>
      <c r="G127" s="23">
        <f t="shared" si="4"/>
        <v>1.326</v>
      </c>
      <c r="H127" s="116"/>
      <c r="I127" s="148"/>
      <c r="J127" s="114">
        <f t="shared" si="5"/>
        <v>0.13260000000000002</v>
      </c>
      <c r="K127" s="116"/>
      <c r="L127" s="130"/>
      <c r="M127" s="115">
        <f t="shared" si="6"/>
        <v>1.4586000000000001</v>
      </c>
    </row>
    <row r="128" spans="1:13" ht="12.75" customHeight="1" thickBot="1">
      <c r="A128" s="162"/>
      <c r="B128" s="164"/>
      <c r="C128" s="4" t="s">
        <v>8</v>
      </c>
      <c r="D128" s="11" t="s">
        <v>87</v>
      </c>
      <c r="E128" s="11">
        <v>0.001</v>
      </c>
      <c r="F128" s="23">
        <f>'цена м-ла'!D25</f>
        <v>0.2798</v>
      </c>
      <c r="G128" s="23">
        <f t="shared" si="4"/>
        <v>0.0002798</v>
      </c>
      <c r="H128" s="116"/>
      <c r="I128" s="148"/>
      <c r="J128" s="139">
        <f t="shared" si="5"/>
        <v>2.7980000000000003E-05</v>
      </c>
      <c r="K128" s="116"/>
      <c r="L128" s="130"/>
      <c r="M128" s="115">
        <f t="shared" si="6"/>
        <v>0.00030778</v>
      </c>
    </row>
    <row r="129" spans="1:14" ht="12.75" customHeight="1" thickBot="1">
      <c r="A129" s="162"/>
      <c r="B129" s="165"/>
      <c r="C129" s="106" t="s">
        <v>7</v>
      </c>
      <c r="D129" s="107" t="s">
        <v>87</v>
      </c>
      <c r="E129" s="107">
        <v>1</v>
      </c>
      <c r="F129" s="108">
        <f>'цена м-ла'!D26</f>
        <v>0</v>
      </c>
      <c r="G129" s="108">
        <f t="shared" si="4"/>
        <v>0</v>
      </c>
      <c r="H129" s="127">
        <f>SUM(G120:G129)</f>
        <v>8.0773798</v>
      </c>
      <c r="I129" s="149">
        <f>H129</f>
        <v>8.0773798</v>
      </c>
      <c r="J129" s="126">
        <f t="shared" si="5"/>
        <v>0</v>
      </c>
      <c r="K129" s="117">
        <f>SUM(J120:J129)</f>
        <v>0.8077379800000002</v>
      </c>
      <c r="L129" s="146">
        <f>K129</f>
        <v>0.8077379800000002</v>
      </c>
      <c r="M129" s="115">
        <f t="shared" si="6"/>
        <v>0</v>
      </c>
      <c r="N129" s="155">
        <f>I129+L129</f>
        <v>8.88511778</v>
      </c>
    </row>
    <row r="130" spans="1:13" ht="13.5" customHeight="1" thickBot="1">
      <c r="A130" s="162" t="s">
        <v>42</v>
      </c>
      <c r="B130" s="163" t="s">
        <v>80</v>
      </c>
      <c r="C130" s="110" t="s">
        <v>144</v>
      </c>
      <c r="D130" s="102" t="s">
        <v>93</v>
      </c>
      <c r="E130" s="102">
        <v>2</v>
      </c>
      <c r="F130" s="103">
        <f>F120</f>
        <v>0.9409</v>
      </c>
      <c r="G130" s="121">
        <f t="shared" si="4"/>
        <v>1.8818</v>
      </c>
      <c r="H130" s="114"/>
      <c r="I130" s="151"/>
      <c r="J130" s="114">
        <f t="shared" si="5"/>
        <v>0.18818000000000001</v>
      </c>
      <c r="K130" s="114"/>
      <c r="L130" s="129"/>
      <c r="M130" s="115">
        <f t="shared" si="6"/>
        <v>2.06998</v>
      </c>
    </row>
    <row r="131" spans="1:13" ht="13.5" customHeight="1" thickBot="1">
      <c r="A131" s="162"/>
      <c r="B131" s="164"/>
      <c r="C131" s="4" t="s">
        <v>92</v>
      </c>
      <c r="D131" s="11" t="s">
        <v>70</v>
      </c>
      <c r="E131" s="11">
        <v>5</v>
      </c>
      <c r="F131" s="23">
        <f>'цена м-ла'!D4</f>
        <v>0.0037</v>
      </c>
      <c r="G131" s="26">
        <f t="shared" si="4"/>
        <v>0.018500000000000003</v>
      </c>
      <c r="H131" s="116"/>
      <c r="I131" s="148"/>
      <c r="J131" s="114">
        <f t="shared" si="5"/>
        <v>0.0018500000000000003</v>
      </c>
      <c r="K131" s="116"/>
      <c r="L131" s="130"/>
      <c r="M131" s="115">
        <f t="shared" si="6"/>
        <v>0.020350000000000004</v>
      </c>
    </row>
    <row r="132" spans="1:13" ht="13.5" customHeight="1" thickBot="1">
      <c r="A132" s="162"/>
      <c r="B132" s="164"/>
      <c r="C132" s="4" t="s">
        <v>18</v>
      </c>
      <c r="D132" s="11" t="s">
        <v>70</v>
      </c>
      <c r="E132" s="11">
        <v>50</v>
      </c>
      <c r="F132" s="23">
        <f>'цена м-ла'!D5</f>
        <v>0</v>
      </c>
      <c r="G132" s="26">
        <f t="shared" si="4"/>
        <v>0</v>
      </c>
      <c r="H132" s="116"/>
      <c r="I132" s="148"/>
      <c r="J132" s="114">
        <f t="shared" si="5"/>
        <v>0</v>
      </c>
      <c r="K132" s="116"/>
      <c r="L132" s="130"/>
      <c r="M132" s="115">
        <f t="shared" si="6"/>
        <v>0</v>
      </c>
    </row>
    <row r="133" spans="1:13" ht="13.5" customHeight="1" thickBot="1">
      <c r="A133" s="162"/>
      <c r="B133" s="164"/>
      <c r="C133" s="4" t="s">
        <v>17</v>
      </c>
      <c r="D133" s="11" t="s">
        <v>70</v>
      </c>
      <c r="E133" s="11">
        <v>6</v>
      </c>
      <c r="F133" s="23">
        <f>'цена м-ла'!D6</f>
        <v>0.0098</v>
      </c>
      <c r="G133" s="26">
        <f t="shared" si="4"/>
        <v>0.0588</v>
      </c>
      <c r="H133" s="116"/>
      <c r="I133" s="148"/>
      <c r="J133" s="114">
        <f t="shared" si="5"/>
        <v>0.00588</v>
      </c>
      <c r="K133" s="116"/>
      <c r="L133" s="130"/>
      <c r="M133" s="115">
        <f t="shared" si="6"/>
        <v>0.06468</v>
      </c>
    </row>
    <row r="134" spans="1:13" ht="13.5" customHeight="1" thickBot="1">
      <c r="A134" s="162"/>
      <c r="B134" s="164"/>
      <c r="C134" s="4" t="s">
        <v>16</v>
      </c>
      <c r="D134" s="11" t="s">
        <v>87</v>
      </c>
      <c r="E134" s="11">
        <v>2</v>
      </c>
      <c r="F134" s="23">
        <f>'цена м-ла'!D12</f>
        <v>0.03</v>
      </c>
      <c r="G134" s="26">
        <f t="shared" si="4"/>
        <v>0.06</v>
      </c>
      <c r="H134" s="116"/>
      <c r="I134" s="148"/>
      <c r="J134" s="114">
        <f t="shared" si="5"/>
        <v>0.006</v>
      </c>
      <c r="K134" s="116"/>
      <c r="L134" s="130"/>
      <c r="M134" s="115">
        <f t="shared" si="6"/>
        <v>0.066</v>
      </c>
    </row>
    <row r="135" spans="1:13" ht="13.5" customHeight="1" thickBot="1">
      <c r="A135" s="162"/>
      <c r="B135" s="164"/>
      <c r="C135" s="4" t="s">
        <v>10</v>
      </c>
      <c r="D135" s="11" t="s">
        <v>87</v>
      </c>
      <c r="E135" s="11">
        <v>1</v>
      </c>
      <c r="F135" s="23">
        <v>4.732</v>
      </c>
      <c r="G135" s="26">
        <f t="shared" si="4"/>
        <v>4.732</v>
      </c>
      <c r="H135" s="116"/>
      <c r="I135" s="148"/>
      <c r="J135" s="114">
        <f t="shared" si="5"/>
        <v>0.47320000000000007</v>
      </c>
      <c r="K135" s="116"/>
      <c r="L135" s="130"/>
      <c r="M135" s="115">
        <f t="shared" si="6"/>
        <v>5.2052000000000005</v>
      </c>
    </row>
    <row r="136" spans="1:13" ht="13.5" customHeight="1" thickBot="1">
      <c r="A136" s="162"/>
      <c r="B136" s="164"/>
      <c r="C136" s="4" t="s">
        <v>9</v>
      </c>
      <c r="D136" s="11" t="s">
        <v>71</v>
      </c>
      <c r="E136" s="11">
        <v>10</v>
      </c>
      <c r="F136" s="23">
        <f>F127</f>
        <v>0.1326</v>
      </c>
      <c r="G136" s="26">
        <f t="shared" si="4"/>
        <v>1.326</v>
      </c>
      <c r="H136" s="116"/>
      <c r="I136" s="148"/>
      <c r="J136" s="114">
        <f t="shared" si="5"/>
        <v>0.13260000000000002</v>
      </c>
      <c r="K136" s="116"/>
      <c r="L136" s="130"/>
      <c r="M136" s="115">
        <f t="shared" si="6"/>
        <v>1.4586000000000001</v>
      </c>
    </row>
    <row r="137" spans="1:13" ht="13.5" customHeight="1" thickBot="1">
      <c r="A137" s="162"/>
      <c r="B137" s="164"/>
      <c r="C137" s="4" t="s">
        <v>15</v>
      </c>
      <c r="D137" s="11" t="s">
        <v>70</v>
      </c>
      <c r="E137" s="11" t="s">
        <v>19</v>
      </c>
      <c r="F137" s="23"/>
      <c r="G137" s="26">
        <v>0</v>
      </c>
      <c r="H137" s="116"/>
      <c r="I137" s="148"/>
      <c r="J137" s="114">
        <f t="shared" si="5"/>
        <v>0</v>
      </c>
      <c r="K137" s="116"/>
      <c r="L137" s="130"/>
      <c r="M137" s="115">
        <f t="shared" si="6"/>
        <v>0</v>
      </c>
    </row>
    <row r="138" spans="1:13" ht="13.5" customHeight="1" thickBot="1">
      <c r="A138" s="162"/>
      <c r="B138" s="164"/>
      <c r="C138" s="4" t="s">
        <v>11</v>
      </c>
      <c r="D138" s="11" t="s">
        <v>87</v>
      </c>
      <c r="E138" s="11">
        <v>1</v>
      </c>
      <c r="F138" s="23">
        <f>'цена м-ла'!D22</f>
        <v>0</v>
      </c>
      <c r="G138" s="26">
        <f t="shared" si="4"/>
        <v>0</v>
      </c>
      <c r="H138" s="116"/>
      <c r="I138" s="148"/>
      <c r="J138" s="114">
        <f t="shared" si="5"/>
        <v>0</v>
      </c>
      <c r="K138" s="116"/>
      <c r="L138" s="130"/>
      <c r="M138" s="115">
        <f t="shared" si="6"/>
        <v>0</v>
      </c>
    </row>
    <row r="139" spans="1:13" ht="13.5" customHeight="1" thickBot="1">
      <c r="A139" s="162"/>
      <c r="B139" s="164"/>
      <c r="C139" s="4" t="s">
        <v>14</v>
      </c>
      <c r="D139" s="11" t="s">
        <v>87</v>
      </c>
      <c r="E139" s="11">
        <v>1</v>
      </c>
      <c r="F139" s="23">
        <f>'цена м-ла'!D27</f>
        <v>0.0583</v>
      </c>
      <c r="G139" s="26">
        <f t="shared" si="4"/>
        <v>0.0583</v>
      </c>
      <c r="H139" s="116"/>
      <c r="I139" s="148"/>
      <c r="J139" s="114">
        <f t="shared" si="5"/>
        <v>0.00583</v>
      </c>
      <c r="K139" s="116"/>
      <c r="L139" s="130"/>
      <c r="M139" s="115">
        <f t="shared" si="6"/>
        <v>0.06412999999999999</v>
      </c>
    </row>
    <row r="140" spans="1:14" ht="13.5" customHeight="1" thickBot="1">
      <c r="A140" s="162"/>
      <c r="B140" s="165"/>
      <c r="C140" s="106" t="s">
        <v>13</v>
      </c>
      <c r="D140" s="107" t="s">
        <v>87</v>
      </c>
      <c r="E140" s="107">
        <v>1</v>
      </c>
      <c r="F140" s="108">
        <f>'цена м-ла'!D28</f>
        <v>0</v>
      </c>
      <c r="G140" s="125">
        <f t="shared" si="4"/>
        <v>0</v>
      </c>
      <c r="H140" s="127">
        <f>SUM(G130:G140)</f>
        <v>8.135399999999999</v>
      </c>
      <c r="I140" s="149">
        <f>H140</f>
        <v>8.135399999999999</v>
      </c>
      <c r="J140" s="126">
        <f t="shared" si="5"/>
        <v>0</v>
      </c>
      <c r="K140" s="117">
        <f>SUM(J130:J140)</f>
        <v>0.8135400000000002</v>
      </c>
      <c r="L140" s="146">
        <f>K140</f>
        <v>0.8135400000000002</v>
      </c>
      <c r="M140" s="115">
        <f t="shared" si="6"/>
        <v>0</v>
      </c>
      <c r="N140" s="155">
        <f>I140+L140</f>
        <v>8.948939999999999</v>
      </c>
    </row>
    <row r="141" spans="1:13" ht="13.5" customHeight="1" thickBot="1">
      <c r="A141" s="162" t="s">
        <v>44</v>
      </c>
      <c r="B141" s="163" t="s">
        <v>81</v>
      </c>
      <c r="C141" s="110" t="s">
        <v>146</v>
      </c>
      <c r="D141" s="102" t="s">
        <v>93</v>
      </c>
      <c r="E141" s="102">
        <v>2</v>
      </c>
      <c r="F141" s="103">
        <f>F130</f>
        <v>0.9409</v>
      </c>
      <c r="G141" s="103">
        <f aca="true" t="shared" si="7" ref="G141:G177">E141*F141</f>
        <v>1.8818</v>
      </c>
      <c r="H141" s="114"/>
      <c r="I141" s="151"/>
      <c r="J141" s="114">
        <f aca="true" t="shared" si="8" ref="J141:J177">G141*10%</f>
        <v>0.18818000000000001</v>
      </c>
      <c r="K141" s="114"/>
      <c r="L141" s="129"/>
      <c r="M141" s="115">
        <f aca="true" t="shared" si="9" ref="M141:M177">G141+J141</f>
        <v>2.06998</v>
      </c>
    </row>
    <row r="142" spans="1:13" ht="13.5" customHeight="1" thickBot="1">
      <c r="A142" s="162"/>
      <c r="B142" s="164"/>
      <c r="C142" s="4" t="s">
        <v>23</v>
      </c>
      <c r="D142" s="11" t="s">
        <v>70</v>
      </c>
      <c r="E142" s="11">
        <v>5</v>
      </c>
      <c r="F142" s="23">
        <f>F131</f>
        <v>0.0037</v>
      </c>
      <c r="G142" s="23">
        <f t="shared" si="7"/>
        <v>0.018500000000000003</v>
      </c>
      <c r="H142" s="116"/>
      <c r="I142" s="148"/>
      <c r="J142" s="114">
        <f t="shared" si="8"/>
        <v>0.0018500000000000003</v>
      </c>
      <c r="K142" s="116"/>
      <c r="L142" s="130"/>
      <c r="M142" s="115">
        <f t="shared" si="9"/>
        <v>0.020350000000000004</v>
      </c>
    </row>
    <row r="143" spans="1:13" ht="13.5" customHeight="1" thickBot="1">
      <c r="A143" s="162"/>
      <c r="B143" s="164"/>
      <c r="C143" s="4" t="s">
        <v>91</v>
      </c>
      <c r="D143" s="11" t="s">
        <v>70</v>
      </c>
      <c r="E143" s="11">
        <v>50</v>
      </c>
      <c r="F143" s="23">
        <f>F132</f>
        <v>0</v>
      </c>
      <c r="G143" s="23">
        <f t="shared" si="7"/>
        <v>0</v>
      </c>
      <c r="H143" s="116"/>
      <c r="I143" s="148"/>
      <c r="J143" s="114">
        <f t="shared" si="8"/>
        <v>0</v>
      </c>
      <c r="K143" s="116"/>
      <c r="L143" s="130"/>
      <c r="M143" s="115">
        <f t="shared" si="9"/>
        <v>0</v>
      </c>
    </row>
    <row r="144" spans="1:13" ht="13.5" customHeight="1" thickBot="1">
      <c r="A144" s="162"/>
      <c r="B144" s="164"/>
      <c r="C144" s="4" t="s">
        <v>90</v>
      </c>
      <c r="D144" s="11" t="s">
        <v>70</v>
      </c>
      <c r="E144" s="11">
        <v>6</v>
      </c>
      <c r="F144" s="23">
        <f>F133</f>
        <v>0.0098</v>
      </c>
      <c r="G144" s="23">
        <f t="shared" si="7"/>
        <v>0.0588</v>
      </c>
      <c r="H144" s="116"/>
      <c r="I144" s="148"/>
      <c r="J144" s="114">
        <f t="shared" si="8"/>
        <v>0.00588</v>
      </c>
      <c r="K144" s="116"/>
      <c r="L144" s="130"/>
      <c r="M144" s="115">
        <f t="shared" si="9"/>
        <v>0.06468</v>
      </c>
    </row>
    <row r="145" spans="1:13" ht="13.5" customHeight="1" thickBot="1">
      <c r="A145" s="162"/>
      <c r="B145" s="164"/>
      <c r="C145" s="4" t="s">
        <v>12</v>
      </c>
      <c r="D145" s="11" t="s">
        <v>87</v>
      </c>
      <c r="E145" s="11">
        <v>2</v>
      </c>
      <c r="F145" s="23">
        <f>F134</f>
        <v>0.03</v>
      </c>
      <c r="G145" s="23">
        <f t="shared" si="7"/>
        <v>0.06</v>
      </c>
      <c r="H145" s="116"/>
      <c r="I145" s="148"/>
      <c r="J145" s="114">
        <f t="shared" si="8"/>
        <v>0.006</v>
      </c>
      <c r="K145" s="116"/>
      <c r="L145" s="130"/>
      <c r="M145" s="115">
        <f t="shared" si="9"/>
        <v>0.066</v>
      </c>
    </row>
    <row r="146" spans="1:13" ht="13.5" customHeight="1" thickBot="1">
      <c r="A146" s="162"/>
      <c r="B146" s="164"/>
      <c r="C146" s="4" t="s">
        <v>22</v>
      </c>
      <c r="D146" s="11" t="s">
        <v>87</v>
      </c>
      <c r="E146" s="11">
        <v>2</v>
      </c>
      <c r="F146" s="23">
        <f>'цена м-ла'!D29</f>
        <v>0</v>
      </c>
      <c r="G146" s="23">
        <f t="shared" si="7"/>
        <v>0</v>
      </c>
      <c r="H146" s="116"/>
      <c r="I146" s="148"/>
      <c r="J146" s="114">
        <f t="shared" si="8"/>
        <v>0</v>
      </c>
      <c r="K146" s="116"/>
      <c r="L146" s="130"/>
      <c r="M146" s="115">
        <f t="shared" si="9"/>
        <v>0</v>
      </c>
    </row>
    <row r="147" spans="1:13" ht="13.5" customHeight="1" thickBot="1">
      <c r="A147" s="162"/>
      <c r="B147" s="164"/>
      <c r="C147" s="4" t="s">
        <v>11</v>
      </c>
      <c r="D147" s="11" t="s">
        <v>87</v>
      </c>
      <c r="E147" s="11">
        <v>1</v>
      </c>
      <c r="F147" s="23">
        <f>F138</f>
        <v>0</v>
      </c>
      <c r="G147" s="23">
        <f t="shared" si="7"/>
        <v>0</v>
      </c>
      <c r="H147" s="116"/>
      <c r="I147" s="148"/>
      <c r="J147" s="114">
        <f t="shared" si="8"/>
        <v>0</v>
      </c>
      <c r="K147" s="116"/>
      <c r="L147" s="130"/>
      <c r="M147" s="115">
        <f t="shared" si="9"/>
        <v>0</v>
      </c>
    </row>
    <row r="148" spans="1:13" ht="13.5" customHeight="1" thickBot="1">
      <c r="A148" s="162"/>
      <c r="B148" s="164"/>
      <c r="C148" s="4" t="s">
        <v>10</v>
      </c>
      <c r="D148" s="11" t="s">
        <v>87</v>
      </c>
      <c r="E148" s="11">
        <v>1</v>
      </c>
      <c r="F148" s="23">
        <f>F135</f>
        <v>4.732</v>
      </c>
      <c r="G148" s="23">
        <f t="shared" si="7"/>
        <v>4.732</v>
      </c>
      <c r="H148" s="116"/>
      <c r="I148" s="148"/>
      <c r="J148" s="114">
        <f t="shared" si="8"/>
        <v>0.47320000000000007</v>
      </c>
      <c r="K148" s="116"/>
      <c r="L148" s="130"/>
      <c r="M148" s="115">
        <f t="shared" si="9"/>
        <v>5.2052000000000005</v>
      </c>
    </row>
    <row r="149" spans="1:13" ht="13.5" customHeight="1" thickBot="1">
      <c r="A149" s="162"/>
      <c r="B149" s="164"/>
      <c r="C149" s="4" t="s">
        <v>9</v>
      </c>
      <c r="D149" s="11" t="s">
        <v>71</v>
      </c>
      <c r="E149" s="11">
        <v>10</v>
      </c>
      <c r="F149" s="23">
        <f>F136</f>
        <v>0.1326</v>
      </c>
      <c r="G149" s="23">
        <f t="shared" si="7"/>
        <v>1.326</v>
      </c>
      <c r="H149" s="116"/>
      <c r="I149" s="148"/>
      <c r="J149" s="114">
        <f t="shared" si="8"/>
        <v>0.13260000000000002</v>
      </c>
      <c r="K149" s="116"/>
      <c r="L149" s="130"/>
      <c r="M149" s="115">
        <f t="shared" si="9"/>
        <v>1.4586000000000001</v>
      </c>
    </row>
    <row r="150" spans="1:13" ht="13.5" customHeight="1" thickBot="1">
      <c r="A150" s="162"/>
      <c r="B150" s="164"/>
      <c r="C150" s="4" t="s">
        <v>21</v>
      </c>
      <c r="D150" s="11" t="s">
        <v>87</v>
      </c>
      <c r="E150" s="11">
        <v>1</v>
      </c>
      <c r="F150" s="23">
        <f>'цена м-ла'!D30</f>
        <v>2.1585</v>
      </c>
      <c r="G150" s="23">
        <f t="shared" si="7"/>
        <v>2.1585</v>
      </c>
      <c r="H150" s="116"/>
      <c r="I150" s="148"/>
      <c r="J150" s="114">
        <f t="shared" si="8"/>
        <v>0.21585000000000001</v>
      </c>
      <c r="K150" s="116"/>
      <c r="L150" s="130"/>
      <c r="M150" s="115">
        <f t="shared" si="9"/>
        <v>2.37435</v>
      </c>
    </row>
    <row r="151" spans="1:14" ht="13.5" customHeight="1" thickBot="1">
      <c r="A151" s="162"/>
      <c r="B151" s="165"/>
      <c r="C151" s="106" t="s">
        <v>20</v>
      </c>
      <c r="D151" s="107" t="s">
        <v>87</v>
      </c>
      <c r="E151" s="107">
        <v>2</v>
      </c>
      <c r="F151" s="108">
        <f>'цена м-ла'!D31</f>
        <v>0.0795</v>
      </c>
      <c r="G151" s="108">
        <f t="shared" si="7"/>
        <v>0.159</v>
      </c>
      <c r="H151" s="127">
        <f>SUM(G141:G151)</f>
        <v>10.3946</v>
      </c>
      <c r="I151" s="149">
        <f>H151</f>
        <v>10.3946</v>
      </c>
      <c r="J151" s="126">
        <f t="shared" si="8"/>
        <v>0.0159</v>
      </c>
      <c r="K151" s="117">
        <f>SUM(J141:J151)</f>
        <v>1.0394600000000003</v>
      </c>
      <c r="L151" s="146">
        <f>K151</f>
        <v>1.0394600000000003</v>
      </c>
      <c r="M151" s="115">
        <f t="shared" si="9"/>
        <v>0.1749</v>
      </c>
      <c r="N151" s="155">
        <f>I151+L151</f>
        <v>11.43406</v>
      </c>
    </row>
    <row r="152" spans="1:13" ht="13.5" customHeight="1" thickBot="1">
      <c r="A152" s="162" t="s">
        <v>46</v>
      </c>
      <c r="B152" s="163" t="s">
        <v>82</v>
      </c>
      <c r="C152" s="110" t="s">
        <v>144</v>
      </c>
      <c r="D152" s="102" t="s">
        <v>93</v>
      </c>
      <c r="E152" s="102">
        <v>2</v>
      </c>
      <c r="F152" s="103">
        <f>F141</f>
        <v>0.9409</v>
      </c>
      <c r="G152" s="121">
        <f t="shared" si="7"/>
        <v>1.8818</v>
      </c>
      <c r="H152" s="114"/>
      <c r="I152" s="151"/>
      <c r="J152" s="114">
        <f t="shared" si="8"/>
        <v>0.18818000000000001</v>
      </c>
      <c r="K152" s="114"/>
      <c r="L152" s="129"/>
      <c r="M152" s="115">
        <f t="shared" si="9"/>
        <v>2.06998</v>
      </c>
    </row>
    <row r="153" spans="1:13" ht="13.5" customHeight="1" thickBot="1">
      <c r="A153" s="162"/>
      <c r="B153" s="164"/>
      <c r="C153" s="4" t="s">
        <v>105</v>
      </c>
      <c r="D153" s="11" t="s">
        <v>70</v>
      </c>
      <c r="E153" s="11">
        <v>5</v>
      </c>
      <c r="F153" s="23">
        <f>F142</f>
        <v>0.0037</v>
      </c>
      <c r="G153" s="26">
        <f t="shared" si="7"/>
        <v>0.018500000000000003</v>
      </c>
      <c r="H153" s="116"/>
      <c r="I153" s="148"/>
      <c r="J153" s="114">
        <f t="shared" si="8"/>
        <v>0.0018500000000000003</v>
      </c>
      <c r="K153" s="116"/>
      <c r="L153" s="130"/>
      <c r="M153" s="115">
        <f t="shared" si="9"/>
        <v>0.020350000000000004</v>
      </c>
    </row>
    <row r="154" spans="1:13" ht="13.5" customHeight="1" thickBot="1">
      <c r="A154" s="162"/>
      <c r="B154" s="164"/>
      <c r="C154" s="4" t="s">
        <v>91</v>
      </c>
      <c r="D154" s="11" t="s">
        <v>70</v>
      </c>
      <c r="E154" s="11">
        <v>50</v>
      </c>
      <c r="F154" s="23">
        <f>F143</f>
        <v>0</v>
      </c>
      <c r="G154" s="26">
        <f t="shared" si="7"/>
        <v>0</v>
      </c>
      <c r="H154" s="116"/>
      <c r="I154" s="148"/>
      <c r="J154" s="114">
        <f t="shared" si="8"/>
        <v>0</v>
      </c>
      <c r="K154" s="116"/>
      <c r="L154" s="130"/>
      <c r="M154" s="115">
        <f t="shared" si="9"/>
        <v>0</v>
      </c>
    </row>
    <row r="155" spans="1:13" ht="13.5" customHeight="1" thickBot="1">
      <c r="A155" s="162"/>
      <c r="B155" s="164"/>
      <c r="C155" s="4" t="s">
        <v>17</v>
      </c>
      <c r="D155" s="11" t="s">
        <v>70</v>
      </c>
      <c r="E155" s="11">
        <v>6</v>
      </c>
      <c r="F155" s="23">
        <f>F144</f>
        <v>0.0098</v>
      </c>
      <c r="G155" s="26">
        <f t="shared" si="7"/>
        <v>0.0588</v>
      </c>
      <c r="H155" s="116"/>
      <c r="I155" s="148"/>
      <c r="J155" s="114">
        <f t="shared" si="8"/>
        <v>0.00588</v>
      </c>
      <c r="K155" s="116"/>
      <c r="L155" s="130"/>
      <c r="M155" s="115">
        <f t="shared" si="9"/>
        <v>0.06468</v>
      </c>
    </row>
    <row r="156" spans="1:13" ht="13.5" customHeight="1" thickBot="1">
      <c r="A156" s="162"/>
      <c r="B156" s="164"/>
      <c r="C156" s="4" t="s">
        <v>16</v>
      </c>
      <c r="D156" s="11" t="s">
        <v>87</v>
      </c>
      <c r="E156" s="11">
        <v>2</v>
      </c>
      <c r="F156" s="23">
        <f>F145</f>
        <v>0.03</v>
      </c>
      <c r="G156" s="26">
        <f t="shared" si="7"/>
        <v>0.06</v>
      </c>
      <c r="H156" s="116"/>
      <c r="I156" s="148"/>
      <c r="J156" s="114">
        <f t="shared" si="8"/>
        <v>0.006</v>
      </c>
      <c r="K156" s="116"/>
      <c r="L156" s="130"/>
      <c r="M156" s="115">
        <f t="shared" si="9"/>
        <v>0.066</v>
      </c>
    </row>
    <row r="157" spans="1:13" ht="13.5" customHeight="1" thickBot="1">
      <c r="A157" s="162"/>
      <c r="B157" s="164"/>
      <c r="C157" s="4" t="s">
        <v>10</v>
      </c>
      <c r="D157" s="11" t="s">
        <v>87</v>
      </c>
      <c r="E157" s="11">
        <v>1</v>
      </c>
      <c r="F157" s="23">
        <f>F135</f>
        <v>4.732</v>
      </c>
      <c r="G157" s="26">
        <f t="shared" si="7"/>
        <v>4.732</v>
      </c>
      <c r="H157" s="116"/>
      <c r="I157" s="148"/>
      <c r="J157" s="114">
        <f t="shared" si="8"/>
        <v>0.47320000000000007</v>
      </c>
      <c r="K157" s="116"/>
      <c r="L157" s="130"/>
      <c r="M157" s="115">
        <f t="shared" si="9"/>
        <v>5.2052000000000005</v>
      </c>
    </row>
    <row r="158" spans="1:13" ht="13.5" customHeight="1" thickBot="1">
      <c r="A158" s="162"/>
      <c r="B158" s="164"/>
      <c r="C158" s="4" t="s">
        <v>9</v>
      </c>
      <c r="D158" s="11" t="s">
        <v>71</v>
      </c>
      <c r="E158" s="11">
        <v>10</v>
      </c>
      <c r="F158" s="23">
        <f>F136</f>
        <v>0.1326</v>
      </c>
      <c r="G158" s="26">
        <f t="shared" si="7"/>
        <v>1.326</v>
      </c>
      <c r="H158" s="116"/>
      <c r="I158" s="148"/>
      <c r="J158" s="114">
        <f t="shared" si="8"/>
        <v>0.13260000000000002</v>
      </c>
      <c r="K158" s="116"/>
      <c r="L158" s="130"/>
      <c r="M158" s="115">
        <f t="shared" si="9"/>
        <v>1.4586000000000001</v>
      </c>
    </row>
    <row r="159" spans="1:13" ht="13.5" customHeight="1" thickBot="1">
      <c r="A159" s="162"/>
      <c r="B159" s="164"/>
      <c r="C159" s="4" t="s">
        <v>15</v>
      </c>
      <c r="D159" s="11" t="s">
        <v>70</v>
      </c>
      <c r="E159" s="11" t="s">
        <v>26</v>
      </c>
      <c r="F159" s="23"/>
      <c r="G159" s="26">
        <v>0</v>
      </c>
      <c r="H159" s="116"/>
      <c r="I159" s="148"/>
      <c r="J159" s="114">
        <f t="shared" si="8"/>
        <v>0</v>
      </c>
      <c r="K159" s="116"/>
      <c r="L159" s="130"/>
      <c r="M159" s="115">
        <f t="shared" si="9"/>
        <v>0</v>
      </c>
    </row>
    <row r="160" spans="1:13" ht="13.5" customHeight="1" thickBot="1">
      <c r="A160" s="162"/>
      <c r="B160" s="164"/>
      <c r="C160" s="4" t="s">
        <v>11</v>
      </c>
      <c r="D160" s="11" t="s">
        <v>87</v>
      </c>
      <c r="E160" s="11">
        <v>1</v>
      </c>
      <c r="F160" s="23">
        <f>F138</f>
        <v>0</v>
      </c>
      <c r="G160" s="26">
        <f t="shared" si="7"/>
        <v>0</v>
      </c>
      <c r="H160" s="116"/>
      <c r="I160" s="148"/>
      <c r="J160" s="114">
        <f t="shared" si="8"/>
        <v>0</v>
      </c>
      <c r="K160" s="116"/>
      <c r="L160" s="130"/>
      <c r="M160" s="115">
        <f t="shared" si="9"/>
        <v>0</v>
      </c>
    </row>
    <row r="161" spans="1:13" ht="13.5" customHeight="1" thickBot="1">
      <c r="A161" s="162"/>
      <c r="B161" s="164"/>
      <c r="C161" s="4" t="s">
        <v>25</v>
      </c>
      <c r="D161" s="11" t="s">
        <v>87</v>
      </c>
      <c r="E161" s="11">
        <v>1</v>
      </c>
      <c r="F161" s="23">
        <f>'цена м-ла'!D32</f>
        <v>0.0583</v>
      </c>
      <c r="G161" s="26">
        <f t="shared" si="7"/>
        <v>0.0583</v>
      </c>
      <c r="H161" s="116"/>
      <c r="I161" s="148"/>
      <c r="J161" s="114">
        <f t="shared" si="8"/>
        <v>0.00583</v>
      </c>
      <c r="K161" s="116"/>
      <c r="L161" s="130"/>
      <c r="M161" s="115">
        <f t="shared" si="9"/>
        <v>0.06412999999999999</v>
      </c>
    </row>
    <row r="162" spans="1:14" ht="12.75" customHeight="1" thickBot="1">
      <c r="A162" s="162"/>
      <c r="B162" s="165"/>
      <c r="C162" s="106" t="s">
        <v>24</v>
      </c>
      <c r="D162" s="107" t="s">
        <v>87</v>
      </c>
      <c r="E162" s="107">
        <v>1</v>
      </c>
      <c r="F162" s="108">
        <f>'цена м-ла'!D33</f>
        <v>0</v>
      </c>
      <c r="G162" s="125">
        <f t="shared" si="7"/>
        <v>0</v>
      </c>
      <c r="H162" s="127">
        <f>SUM(G152:G162)</f>
        <v>8.135399999999999</v>
      </c>
      <c r="I162" s="149">
        <f>H162</f>
        <v>8.135399999999999</v>
      </c>
      <c r="J162" s="126">
        <f t="shared" si="8"/>
        <v>0</v>
      </c>
      <c r="K162" s="117">
        <f>SUM(J152:J162)</f>
        <v>0.8135400000000002</v>
      </c>
      <c r="L162" s="146">
        <f>K162</f>
        <v>0.8135400000000002</v>
      </c>
      <c r="M162" s="115">
        <f t="shared" si="9"/>
        <v>0</v>
      </c>
      <c r="N162" s="155">
        <f>I162+L162</f>
        <v>8.948939999999999</v>
      </c>
    </row>
    <row r="163" spans="1:13" ht="12.75" customHeight="1" thickBot="1">
      <c r="A163" s="162" t="s">
        <v>48</v>
      </c>
      <c r="B163" s="163" t="s">
        <v>83</v>
      </c>
      <c r="C163" s="110" t="s">
        <v>144</v>
      </c>
      <c r="D163" s="102" t="s">
        <v>93</v>
      </c>
      <c r="E163" s="102">
        <v>2</v>
      </c>
      <c r="F163" s="103">
        <f aca="true" t="shared" si="10" ref="F163:F168">F152</f>
        <v>0.9409</v>
      </c>
      <c r="G163" s="103">
        <f t="shared" si="7"/>
        <v>1.8818</v>
      </c>
      <c r="H163" s="114"/>
      <c r="I163" s="151"/>
      <c r="J163" s="114">
        <f t="shared" si="8"/>
        <v>0.18818000000000001</v>
      </c>
      <c r="K163" s="114"/>
      <c r="L163" s="129"/>
      <c r="M163" s="115">
        <f t="shared" si="9"/>
        <v>2.06998</v>
      </c>
    </row>
    <row r="164" spans="1:13" ht="12.75" customHeight="1" thickBot="1">
      <c r="A164" s="162"/>
      <c r="B164" s="164"/>
      <c r="C164" s="4" t="s">
        <v>105</v>
      </c>
      <c r="D164" s="11" t="s">
        <v>70</v>
      </c>
      <c r="E164" s="11">
        <v>5</v>
      </c>
      <c r="F164" s="23">
        <f t="shared" si="10"/>
        <v>0.0037</v>
      </c>
      <c r="G164" s="23">
        <f t="shared" si="7"/>
        <v>0.018500000000000003</v>
      </c>
      <c r="H164" s="116"/>
      <c r="I164" s="148"/>
      <c r="J164" s="114">
        <f t="shared" si="8"/>
        <v>0.0018500000000000003</v>
      </c>
      <c r="K164" s="116"/>
      <c r="L164" s="130"/>
      <c r="M164" s="115">
        <f t="shared" si="9"/>
        <v>0.020350000000000004</v>
      </c>
    </row>
    <row r="165" spans="1:13" ht="12.75" customHeight="1" thickBot="1">
      <c r="A165" s="162"/>
      <c r="B165" s="164"/>
      <c r="C165" s="4" t="s">
        <v>91</v>
      </c>
      <c r="D165" s="11" t="s">
        <v>70</v>
      </c>
      <c r="E165" s="11">
        <v>50</v>
      </c>
      <c r="F165" s="23">
        <f t="shared" si="10"/>
        <v>0</v>
      </c>
      <c r="G165" s="23">
        <f t="shared" si="7"/>
        <v>0</v>
      </c>
      <c r="H165" s="116"/>
      <c r="I165" s="148"/>
      <c r="J165" s="114">
        <f t="shared" si="8"/>
        <v>0</v>
      </c>
      <c r="K165" s="116"/>
      <c r="L165" s="130"/>
      <c r="M165" s="115">
        <f t="shared" si="9"/>
        <v>0</v>
      </c>
    </row>
    <row r="166" spans="1:13" ht="12.75" customHeight="1" thickBot="1">
      <c r="A166" s="162"/>
      <c r="B166" s="164"/>
      <c r="C166" s="4" t="s">
        <v>90</v>
      </c>
      <c r="D166" s="11" t="s">
        <v>70</v>
      </c>
      <c r="E166" s="11">
        <v>6</v>
      </c>
      <c r="F166" s="23">
        <f t="shared" si="10"/>
        <v>0.0098</v>
      </c>
      <c r="G166" s="23">
        <f t="shared" si="7"/>
        <v>0.0588</v>
      </c>
      <c r="H166" s="116"/>
      <c r="I166" s="148"/>
      <c r="J166" s="114">
        <f t="shared" si="8"/>
        <v>0.00588</v>
      </c>
      <c r="K166" s="116"/>
      <c r="L166" s="130"/>
      <c r="M166" s="115">
        <f t="shared" si="9"/>
        <v>0.06468</v>
      </c>
    </row>
    <row r="167" spans="1:13" ht="12.75" customHeight="1" thickBot="1">
      <c r="A167" s="162"/>
      <c r="B167" s="164"/>
      <c r="C167" s="4" t="s">
        <v>12</v>
      </c>
      <c r="D167" s="11" t="s">
        <v>87</v>
      </c>
      <c r="E167" s="11">
        <v>2</v>
      </c>
      <c r="F167" s="23">
        <f t="shared" si="10"/>
        <v>0.03</v>
      </c>
      <c r="G167" s="23">
        <f t="shared" si="7"/>
        <v>0.06</v>
      </c>
      <c r="H167" s="116"/>
      <c r="I167" s="148"/>
      <c r="J167" s="114">
        <f t="shared" si="8"/>
        <v>0.006</v>
      </c>
      <c r="K167" s="116"/>
      <c r="L167" s="130"/>
      <c r="M167" s="115">
        <f t="shared" si="9"/>
        <v>0.066</v>
      </c>
    </row>
    <row r="168" spans="1:13" ht="12.75" customHeight="1" thickBot="1">
      <c r="A168" s="162"/>
      <c r="B168" s="164"/>
      <c r="C168" s="4" t="s">
        <v>10</v>
      </c>
      <c r="D168" s="11" t="s">
        <v>87</v>
      </c>
      <c r="E168" s="11">
        <v>1</v>
      </c>
      <c r="F168" s="23">
        <f t="shared" si="10"/>
        <v>4.732</v>
      </c>
      <c r="G168" s="23">
        <f t="shared" si="7"/>
        <v>4.732</v>
      </c>
      <c r="H168" s="116"/>
      <c r="I168" s="148"/>
      <c r="J168" s="114">
        <f t="shared" si="8"/>
        <v>0.47320000000000007</v>
      </c>
      <c r="K168" s="116"/>
      <c r="L168" s="130"/>
      <c r="M168" s="115">
        <f t="shared" si="9"/>
        <v>5.2052000000000005</v>
      </c>
    </row>
    <row r="169" spans="1:13" ht="12.75" customHeight="1" thickBot="1">
      <c r="A169" s="162"/>
      <c r="B169" s="164"/>
      <c r="C169" s="4" t="s">
        <v>9</v>
      </c>
      <c r="D169" s="11" t="s">
        <v>71</v>
      </c>
      <c r="E169" s="11">
        <v>10</v>
      </c>
      <c r="F169" s="23">
        <v>0.1183</v>
      </c>
      <c r="G169" s="23">
        <f t="shared" si="7"/>
        <v>1.183</v>
      </c>
      <c r="H169" s="116"/>
      <c r="I169" s="148"/>
      <c r="J169" s="114">
        <f t="shared" si="8"/>
        <v>0.11830000000000002</v>
      </c>
      <c r="K169" s="116"/>
      <c r="L169" s="130"/>
      <c r="M169" s="115">
        <f t="shared" si="9"/>
        <v>1.3013000000000001</v>
      </c>
    </row>
    <row r="170" spans="1:13" ht="12.75" customHeight="1" thickBot="1">
      <c r="A170" s="162"/>
      <c r="B170" s="164"/>
      <c r="C170" s="4" t="s">
        <v>15</v>
      </c>
      <c r="D170" s="11" t="s">
        <v>70</v>
      </c>
      <c r="E170" s="11" t="s">
        <v>28</v>
      </c>
      <c r="F170" s="23"/>
      <c r="G170" s="23">
        <v>0</v>
      </c>
      <c r="H170" s="116"/>
      <c r="I170" s="148"/>
      <c r="J170" s="114">
        <f t="shared" si="8"/>
        <v>0</v>
      </c>
      <c r="K170" s="116"/>
      <c r="L170" s="130"/>
      <c r="M170" s="115">
        <f t="shared" si="9"/>
        <v>0</v>
      </c>
    </row>
    <row r="171" spans="1:13" ht="12.75" customHeight="1" thickBot="1">
      <c r="A171" s="162"/>
      <c r="B171" s="164"/>
      <c r="C171" s="4" t="s">
        <v>11</v>
      </c>
      <c r="D171" s="11" t="s">
        <v>87</v>
      </c>
      <c r="E171" s="11">
        <v>1</v>
      </c>
      <c r="F171" s="23">
        <f>F160</f>
        <v>0</v>
      </c>
      <c r="G171" s="23">
        <f t="shared" si="7"/>
        <v>0</v>
      </c>
      <c r="H171" s="116"/>
      <c r="I171" s="148"/>
      <c r="J171" s="114">
        <f t="shared" si="8"/>
        <v>0</v>
      </c>
      <c r="K171" s="116"/>
      <c r="L171" s="130"/>
      <c r="M171" s="115">
        <f t="shared" si="9"/>
        <v>0</v>
      </c>
    </row>
    <row r="172" spans="1:13" ht="12.75" customHeight="1" thickBot="1">
      <c r="A172" s="162"/>
      <c r="B172" s="164"/>
      <c r="C172" s="4" t="s">
        <v>27</v>
      </c>
      <c r="D172" s="11" t="s">
        <v>87</v>
      </c>
      <c r="E172" s="11">
        <v>1</v>
      </c>
      <c r="F172" s="23">
        <f>'цена м-ла'!D34</f>
        <v>0.0583</v>
      </c>
      <c r="G172" s="23">
        <f t="shared" si="7"/>
        <v>0.0583</v>
      </c>
      <c r="H172" s="116"/>
      <c r="I172" s="148"/>
      <c r="J172" s="114">
        <f t="shared" si="8"/>
        <v>0.00583</v>
      </c>
      <c r="K172" s="116"/>
      <c r="L172" s="130"/>
      <c r="M172" s="115">
        <f t="shared" si="9"/>
        <v>0.06412999999999999</v>
      </c>
    </row>
    <row r="173" spans="1:14" ht="12.75" customHeight="1" thickBot="1">
      <c r="A173" s="166"/>
      <c r="B173" s="165"/>
      <c r="C173" s="106" t="s">
        <v>13</v>
      </c>
      <c r="D173" s="107" t="s">
        <v>87</v>
      </c>
      <c r="E173" s="107">
        <v>1</v>
      </c>
      <c r="F173" s="108">
        <f>'цена м-ла'!D35</f>
        <v>0.0612</v>
      </c>
      <c r="G173" s="108">
        <f t="shared" si="7"/>
        <v>0.0612</v>
      </c>
      <c r="H173" s="127">
        <f>SUM(G163:G173)</f>
        <v>8.0536</v>
      </c>
      <c r="I173" s="149">
        <f>H173</f>
        <v>8.0536</v>
      </c>
      <c r="J173" s="126">
        <f t="shared" si="8"/>
        <v>0.0061200000000000004</v>
      </c>
      <c r="K173" s="117">
        <f>SUM(J163:J173)</f>
        <v>0.8053600000000002</v>
      </c>
      <c r="L173" s="146">
        <f>K173</f>
        <v>0.8053600000000002</v>
      </c>
      <c r="M173" s="115">
        <f t="shared" si="9"/>
        <v>0.06731999999999999</v>
      </c>
      <c r="N173" s="155">
        <f>I173+L173</f>
        <v>8.85896</v>
      </c>
    </row>
    <row r="174" spans="1:13" ht="14.25" customHeight="1" thickBot="1">
      <c r="A174" s="175" t="s">
        <v>50</v>
      </c>
      <c r="B174" s="172" t="s">
        <v>51</v>
      </c>
      <c r="C174" s="110" t="s">
        <v>105</v>
      </c>
      <c r="D174" s="102" t="s">
        <v>70</v>
      </c>
      <c r="E174" s="102">
        <v>1.5</v>
      </c>
      <c r="F174" s="103">
        <f>'цена м-ла'!D4</f>
        <v>0.0037</v>
      </c>
      <c r="G174" s="121">
        <f t="shared" si="7"/>
        <v>0.00555</v>
      </c>
      <c r="H174" s="114"/>
      <c r="I174" s="151"/>
      <c r="J174" s="114">
        <f t="shared" si="8"/>
        <v>0.000555</v>
      </c>
      <c r="K174" s="114"/>
      <c r="L174" s="129"/>
      <c r="M174" s="115">
        <f t="shared" si="9"/>
        <v>0.006105</v>
      </c>
    </row>
    <row r="175" spans="1:13" ht="13.5" thickBot="1">
      <c r="A175" s="176"/>
      <c r="B175" s="173"/>
      <c r="C175" s="7" t="s">
        <v>29</v>
      </c>
      <c r="D175" s="12" t="s">
        <v>70</v>
      </c>
      <c r="E175" s="12">
        <v>0</v>
      </c>
      <c r="F175" s="23">
        <f>'цена м-ла'!D6</f>
        <v>0.0098</v>
      </c>
      <c r="G175" s="26">
        <f t="shared" si="7"/>
        <v>0</v>
      </c>
      <c r="H175" s="116"/>
      <c r="I175" s="148"/>
      <c r="J175" s="114">
        <f t="shared" si="8"/>
        <v>0</v>
      </c>
      <c r="K175" s="116"/>
      <c r="L175" s="130"/>
      <c r="M175" s="115">
        <f t="shared" si="9"/>
        <v>0</v>
      </c>
    </row>
    <row r="176" spans="1:13" ht="12.75" customHeight="1" thickBot="1">
      <c r="A176" s="176"/>
      <c r="B176" s="173"/>
      <c r="C176" s="7" t="s">
        <v>156</v>
      </c>
      <c r="D176" s="12" t="s">
        <v>87</v>
      </c>
      <c r="E176" s="12">
        <v>10</v>
      </c>
      <c r="F176" s="23">
        <f>'цена м-ла'!D13</f>
        <v>0.003</v>
      </c>
      <c r="G176" s="26">
        <f t="shared" si="7"/>
        <v>0.03</v>
      </c>
      <c r="H176" s="116"/>
      <c r="I176" s="148"/>
      <c r="J176" s="114">
        <f t="shared" si="8"/>
        <v>0.003</v>
      </c>
      <c r="K176" s="116"/>
      <c r="L176" s="130"/>
      <c r="M176" s="115">
        <f t="shared" si="9"/>
        <v>0.033</v>
      </c>
    </row>
    <row r="177" spans="1:14" ht="26.25" customHeight="1" thickBot="1">
      <c r="A177" s="177"/>
      <c r="B177" s="174"/>
      <c r="C177" s="122" t="s">
        <v>147</v>
      </c>
      <c r="D177" s="123" t="s">
        <v>70</v>
      </c>
      <c r="E177" s="124">
        <v>3</v>
      </c>
      <c r="F177" s="108">
        <f>'цена м-ла'!D36</f>
        <v>0.0125</v>
      </c>
      <c r="G177" s="125">
        <f t="shared" si="7"/>
        <v>0.037500000000000006</v>
      </c>
      <c r="H177" s="127">
        <f>SUM(G174:G177)</f>
        <v>0.07305</v>
      </c>
      <c r="I177" s="149">
        <f>H177</f>
        <v>0.07305</v>
      </c>
      <c r="J177" s="126">
        <f t="shared" si="8"/>
        <v>0.0037500000000000007</v>
      </c>
      <c r="K177" s="117">
        <f>SUM(J174:J177)</f>
        <v>0.007305000000000001</v>
      </c>
      <c r="L177" s="147">
        <f>K177</f>
        <v>0.007305000000000001</v>
      </c>
      <c r="M177" s="115">
        <f t="shared" si="9"/>
        <v>0.04125000000000001</v>
      </c>
      <c r="N177" s="156">
        <v>0.077</v>
      </c>
    </row>
    <row r="178" ht="12.75">
      <c r="I178" s="150"/>
    </row>
    <row r="179" spans="2:9" ht="12.75">
      <c r="B179" t="s">
        <v>55</v>
      </c>
      <c r="D179"/>
      <c r="I179" s="150"/>
    </row>
    <row r="180" spans="2:9" ht="12.75">
      <c r="B180" t="s">
        <v>56</v>
      </c>
      <c r="D180" s="1" t="s">
        <v>73</v>
      </c>
      <c r="I180" s="150"/>
    </row>
    <row r="182" ht="12.75" customHeight="1"/>
    <row r="183" ht="12.75">
      <c r="B183" t="s">
        <v>149</v>
      </c>
    </row>
    <row r="184" spans="2:4" ht="12.75">
      <c r="B184" t="s">
        <v>150</v>
      </c>
      <c r="D184" s="2" t="s">
        <v>151</v>
      </c>
    </row>
    <row r="187" ht="14.25" customHeight="1"/>
    <row r="192" ht="13.5" customHeight="1"/>
    <row r="196" ht="12.75" customHeight="1"/>
    <row r="205" ht="13.5" customHeight="1"/>
    <row r="209" ht="12" customHeight="1"/>
    <row r="213" ht="13.5" customHeight="1"/>
    <row r="214" ht="12.75" customHeight="1"/>
    <row r="229" ht="25.5" customHeight="1"/>
    <row r="232" ht="13.5" customHeight="1"/>
  </sheetData>
  <sheetProtection/>
  <mergeCells count="40">
    <mergeCell ref="A7:E7"/>
    <mergeCell ref="B12:B20"/>
    <mergeCell ref="A12:A20"/>
    <mergeCell ref="A30:A38"/>
    <mergeCell ref="B30:B38"/>
    <mergeCell ref="A91:A102"/>
    <mergeCell ref="A8:E8"/>
    <mergeCell ref="A21:A29"/>
    <mergeCell ref="B21:B29"/>
    <mergeCell ref="A54:A67"/>
    <mergeCell ref="A1:E1"/>
    <mergeCell ref="A2:E2"/>
    <mergeCell ref="A3:E3"/>
    <mergeCell ref="A4:E4"/>
    <mergeCell ref="A6:E6"/>
    <mergeCell ref="B174:B177"/>
    <mergeCell ref="A174:A177"/>
    <mergeCell ref="B120:B129"/>
    <mergeCell ref="A120:A129"/>
    <mergeCell ref="B112:B118"/>
    <mergeCell ref="A40:A53"/>
    <mergeCell ref="B40:B53"/>
    <mergeCell ref="B163:B173"/>
    <mergeCell ref="A163:A173"/>
    <mergeCell ref="B141:B151"/>
    <mergeCell ref="A141:A151"/>
    <mergeCell ref="B152:B162"/>
    <mergeCell ref="B54:B67"/>
    <mergeCell ref="B68:B81"/>
    <mergeCell ref="A152:A162"/>
    <mergeCell ref="A9:E9"/>
    <mergeCell ref="A68:A81"/>
    <mergeCell ref="B82:B90"/>
    <mergeCell ref="A112:A118"/>
    <mergeCell ref="B130:B140"/>
    <mergeCell ref="A130:A140"/>
    <mergeCell ref="A82:A90"/>
    <mergeCell ref="B91:B102"/>
    <mergeCell ref="B103:B111"/>
    <mergeCell ref="A103:A111"/>
  </mergeCells>
  <printOptions/>
  <pageMargins left="0.5" right="0.4" top="0.5" bottom="0.49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2:J40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5.140625" style="0" customWidth="1"/>
    <col min="2" max="2" width="49.421875" style="0" customWidth="1"/>
  </cols>
  <sheetData>
    <row r="2" spans="1:7" ht="12.75">
      <c r="A2" s="183" t="s">
        <v>117</v>
      </c>
      <c r="B2" s="183"/>
      <c r="C2" s="183"/>
      <c r="D2" s="183"/>
      <c r="E2" s="184"/>
      <c r="F2" s="184"/>
      <c r="G2" s="184"/>
    </row>
    <row r="3" spans="1:7" ht="12.75">
      <c r="A3" s="24">
        <v>1</v>
      </c>
      <c r="B3" s="4" t="s">
        <v>153</v>
      </c>
      <c r="C3" s="11" t="s">
        <v>93</v>
      </c>
      <c r="D3" s="62">
        <v>0.9409</v>
      </c>
      <c r="E3" s="74"/>
      <c r="F3" s="69"/>
      <c r="G3" s="70"/>
    </row>
    <row r="4" spans="1:7" ht="12.75">
      <c r="A4" s="24">
        <f>A3+1</f>
        <v>2</v>
      </c>
      <c r="B4" s="4" t="s">
        <v>105</v>
      </c>
      <c r="C4" s="11" t="s">
        <v>70</v>
      </c>
      <c r="D4" s="63">
        <v>0.0037</v>
      </c>
      <c r="E4" s="74"/>
      <c r="F4" s="71"/>
      <c r="G4" s="70"/>
    </row>
    <row r="5" spans="1:7" ht="12.75">
      <c r="A5" s="24">
        <f aca="true" t="shared" si="0" ref="A5:A35">A4+1</f>
        <v>3</v>
      </c>
      <c r="B5" s="4" t="s">
        <v>127</v>
      </c>
      <c r="C5" s="11" t="s">
        <v>70</v>
      </c>
      <c r="D5" s="63"/>
      <c r="E5" s="74"/>
      <c r="F5" s="71"/>
      <c r="G5" s="70"/>
    </row>
    <row r="6" spans="1:7" ht="12.75">
      <c r="A6" s="24">
        <f t="shared" si="0"/>
        <v>4</v>
      </c>
      <c r="B6" s="4" t="s">
        <v>173</v>
      </c>
      <c r="C6" s="11" t="s">
        <v>70</v>
      </c>
      <c r="D6" s="63">
        <v>0.0098</v>
      </c>
      <c r="E6" s="74"/>
      <c r="F6" s="71"/>
      <c r="G6" s="70"/>
    </row>
    <row r="7" spans="1:7" ht="12.75">
      <c r="A7" s="24">
        <f t="shared" si="0"/>
        <v>5</v>
      </c>
      <c r="B7" s="4" t="s">
        <v>103</v>
      </c>
      <c r="C7" s="11" t="s">
        <v>164</v>
      </c>
      <c r="D7" s="79">
        <v>0.004</v>
      </c>
      <c r="E7" s="74"/>
      <c r="F7" s="71"/>
      <c r="G7" s="70"/>
    </row>
    <row r="8" spans="1:7" ht="25.5">
      <c r="A8" s="24">
        <f t="shared" si="0"/>
        <v>6</v>
      </c>
      <c r="B8" s="32" t="s">
        <v>141</v>
      </c>
      <c r="C8" s="11" t="s">
        <v>87</v>
      </c>
      <c r="D8" s="62">
        <v>0.5657</v>
      </c>
      <c r="E8" s="74"/>
      <c r="F8" s="69"/>
      <c r="G8" s="70"/>
    </row>
    <row r="9" spans="1:7" ht="12.75">
      <c r="A9" s="24">
        <f t="shared" si="0"/>
        <v>7</v>
      </c>
      <c r="B9" s="4" t="s">
        <v>99</v>
      </c>
      <c r="C9" s="11" t="s">
        <v>101</v>
      </c>
      <c r="D9" s="63">
        <f>D6</f>
        <v>0.0098</v>
      </c>
      <c r="E9" s="74"/>
      <c r="F9" s="71"/>
      <c r="G9" s="70"/>
    </row>
    <row r="10" spans="1:10" ht="12.75">
      <c r="A10" s="24">
        <f t="shared" si="0"/>
        <v>8</v>
      </c>
      <c r="B10" s="4" t="s">
        <v>100</v>
      </c>
      <c r="C10" s="11" t="s">
        <v>70</v>
      </c>
      <c r="D10" s="63">
        <f>D9</f>
        <v>0.0098</v>
      </c>
      <c r="E10" s="74"/>
      <c r="F10" s="71"/>
      <c r="G10" s="70"/>
      <c r="I10" t="s">
        <v>139</v>
      </c>
      <c r="J10" t="s">
        <v>143</v>
      </c>
    </row>
    <row r="11" spans="1:9" ht="12.75">
      <c r="A11" s="24">
        <f t="shared" si="0"/>
        <v>9</v>
      </c>
      <c r="B11" s="30" t="s">
        <v>152</v>
      </c>
      <c r="C11" s="11" t="s">
        <v>87</v>
      </c>
      <c r="D11" s="64"/>
      <c r="E11" s="74"/>
      <c r="F11" s="71"/>
      <c r="G11" s="70"/>
      <c r="H11" s="34"/>
      <c r="I11" s="34">
        <v>150</v>
      </c>
    </row>
    <row r="12" spans="1:10" ht="15" customHeight="1">
      <c r="A12" s="24">
        <f t="shared" si="0"/>
        <v>10</v>
      </c>
      <c r="B12" s="32" t="s">
        <v>165</v>
      </c>
      <c r="C12" s="33" t="s">
        <v>87</v>
      </c>
      <c r="D12" s="64">
        <f>D13*10</f>
        <v>0.03</v>
      </c>
      <c r="E12" s="74"/>
      <c r="F12" s="71"/>
      <c r="G12" s="70"/>
      <c r="H12" s="34"/>
      <c r="I12" s="34" t="s">
        <v>142</v>
      </c>
      <c r="J12" t="s">
        <v>162</v>
      </c>
    </row>
    <row r="13" spans="1:7" ht="12.75">
      <c r="A13" s="24">
        <f t="shared" si="0"/>
        <v>11</v>
      </c>
      <c r="B13" s="37" t="s">
        <v>61</v>
      </c>
      <c r="C13" s="38" t="s">
        <v>97</v>
      </c>
      <c r="D13" s="65">
        <v>0.003</v>
      </c>
      <c r="E13" s="74"/>
      <c r="F13" s="71"/>
      <c r="G13" s="70"/>
    </row>
    <row r="14" spans="1:7" ht="12.75">
      <c r="A14" s="24">
        <f t="shared" si="0"/>
        <v>12</v>
      </c>
      <c r="B14" s="4" t="s">
        <v>118</v>
      </c>
      <c r="C14" s="11" t="s">
        <v>87</v>
      </c>
      <c r="D14" s="63">
        <v>0.234</v>
      </c>
      <c r="E14" s="74"/>
      <c r="F14" s="71"/>
      <c r="G14" s="70"/>
    </row>
    <row r="15" spans="1:7" ht="12.75">
      <c r="A15" s="24">
        <f t="shared" si="0"/>
        <v>13</v>
      </c>
      <c r="B15" s="4" t="s">
        <v>119</v>
      </c>
      <c r="C15" s="11" t="s">
        <v>87</v>
      </c>
      <c r="D15" s="63">
        <v>0.169</v>
      </c>
      <c r="E15" s="74"/>
      <c r="F15" s="71"/>
      <c r="G15" s="70"/>
    </row>
    <row r="16" spans="1:7" ht="12.75">
      <c r="A16" s="24">
        <f t="shared" si="0"/>
        <v>14</v>
      </c>
      <c r="B16" s="4" t="s">
        <v>120</v>
      </c>
      <c r="C16" s="11" t="s">
        <v>87</v>
      </c>
      <c r="D16" s="63">
        <v>0.182</v>
      </c>
      <c r="E16" s="74"/>
      <c r="F16" s="71"/>
      <c r="G16" s="70"/>
    </row>
    <row r="17" spans="1:7" ht="12.75">
      <c r="A17" s="24">
        <f t="shared" si="0"/>
        <v>15</v>
      </c>
      <c r="B17" s="4" t="s">
        <v>121</v>
      </c>
      <c r="C17" s="11" t="s">
        <v>87</v>
      </c>
      <c r="D17" s="63">
        <v>0.221</v>
      </c>
      <c r="E17" s="74"/>
      <c r="F17" s="71"/>
      <c r="G17" s="70"/>
    </row>
    <row r="18" spans="1:7" ht="12.75">
      <c r="A18" s="24">
        <f t="shared" si="0"/>
        <v>16</v>
      </c>
      <c r="B18" s="4" t="s">
        <v>122</v>
      </c>
      <c r="C18" s="11" t="s">
        <v>87</v>
      </c>
      <c r="D18" s="63">
        <v>0.26</v>
      </c>
      <c r="E18" s="74"/>
      <c r="F18" s="71"/>
      <c r="G18" s="70"/>
    </row>
    <row r="19" spans="1:7" ht="12.75">
      <c r="A19" s="24">
        <f t="shared" si="0"/>
        <v>17</v>
      </c>
      <c r="B19" s="4" t="s">
        <v>95</v>
      </c>
      <c r="C19" s="11" t="s">
        <v>87</v>
      </c>
      <c r="D19" s="63"/>
      <c r="E19" s="74"/>
      <c r="F19" s="71"/>
      <c r="G19" s="70"/>
    </row>
    <row r="20" spans="1:7" ht="12.75">
      <c r="A20" s="24">
        <f t="shared" si="0"/>
        <v>18</v>
      </c>
      <c r="B20" s="4" t="s">
        <v>5</v>
      </c>
      <c r="C20" s="11" t="s">
        <v>87</v>
      </c>
      <c r="D20" s="63">
        <v>0.0795</v>
      </c>
      <c r="E20" s="74"/>
      <c r="F20" s="71"/>
      <c r="G20" s="70"/>
    </row>
    <row r="21" spans="1:7" ht="12.75">
      <c r="A21" s="24">
        <f t="shared" si="0"/>
        <v>19</v>
      </c>
      <c r="B21" s="4" t="s">
        <v>3</v>
      </c>
      <c r="C21" s="11" t="s">
        <v>87</v>
      </c>
      <c r="D21" s="63">
        <v>2.1585</v>
      </c>
      <c r="E21" s="74"/>
      <c r="F21" s="71"/>
      <c r="G21" s="70"/>
    </row>
    <row r="22" spans="1:7" ht="12.75">
      <c r="A22" s="24">
        <f t="shared" si="0"/>
        <v>20</v>
      </c>
      <c r="B22" s="4" t="s">
        <v>11</v>
      </c>
      <c r="C22" s="11" t="s">
        <v>87</v>
      </c>
      <c r="D22" s="63"/>
      <c r="E22" s="74"/>
      <c r="F22" s="71"/>
      <c r="G22" s="70"/>
    </row>
    <row r="23" spans="1:7" ht="12.75">
      <c r="A23" s="24">
        <f t="shared" si="0"/>
        <v>21</v>
      </c>
      <c r="B23" s="4" t="s">
        <v>10</v>
      </c>
      <c r="C23" s="11" t="s">
        <v>87</v>
      </c>
      <c r="D23" s="63">
        <v>3.965</v>
      </c>
      <c r="E23" s="74"/>
      <c r="F23" s="71"/>
      <c r="G23" s="70"/>
    </row>
    <row r="24" spans="1:7" ht="12.75">
      <c r="A24" s="24">
        <f t="shared" si="0"/>
        <v>22</v>
      </c>
      <c r="B24" s="4" t="s">
        <v>9</v>
      </c>
      <c r="C24" s="11" t="s">
        <v>71</v>
      </c>
      <c r="D24" s="63">
        <v>0.1326</v>
      </c>
      <c r="E24" s="80"/>
      <c r="F24" s="69"/>
      <c r="G24" s="81"/>
    </row>
    <row r="25" spans="1:7" ht="12.75">
      <c r="A25" s="24">
        <f t="shared" si="0"/>
        <v>23</v>
      </c>
      <c r="B25" s="4" t="s">
        <v>8</v>
      </c>
      <c r="C25" s="11" t="s">
        <v>87</v>
      </c>
      <c r="D25" s="63">
        <v>0.2798</v>
      </c>
      <c r="E25" s="74"/>
      <c r="F25" s="71"/>
      <c r="G25" s="70"/>
    </row>
    <row r="26" spans="1:7" ht="12.75">
      <c r="A26" s="24">
        <f t="shared" si="0"/>
        <v>24</v>
      </c>
      <c r="B26" s="4" t="s">
        <v>7</v>
      </c>
      <c r="C26" s="11" t="s">
        <v>87</v>
      </c>
      <c r="D26" s="63"/>
      <c r="E26" s="74"/>
      <c r="F26" s="71"/>
      <c r="G26" s="70"/>
    </row>
    <row r="27" spans="1:7" ht="12.75">
      <c r="A27" s="24">
        <f t="shared" si="0"/>
        <v>25</v>
      </c>
      <c r="B27" s="4" t="s">
        <v>14</v>
      </c>
      <c r="C27" s="11" t="s">
        <v>87</v>
      </c>
      <c r="D27" s="63">
        <v>0.0583</v>
      </c>
      <c r="E27" s="74"/>
      <c r="F27" s="71"/>
      <c r="G27" s="70"/>
    </row>
    <row r="28" spans="1:7" ht="12.75">
      <c r="A28" s="24">
        <f t="shared" si="0"/>
        <v>26</v>
      </c>
      <c r="B28" s="4" t="s">
        <v>13</v>
      </c>
      <c r="C28" s="11" t="s">
        <v>87</v>
      </c>
      <c r="D28" s="63"/>
      <c r="E28" s="74"/>
      <c r="F28" s="71"/>
      <c r="G28" s="70"/>
    </row>
    <row r="29" spans="1:7" ht="12.75">
      <c r="A29" s="24">
        <f t="shared" si="0"/>
        <v>27</v>
      </c>
      <c r="B29" s="4" t="s">
        <v>22</v>
      </c>
      <c r="C29" s="11" t="s">
        <v>87</v>
      </c>
      <c r="D29" s="63"/>
      <c r="E29" s="74"/>
      <c r="F29" s="71"/>
      <c r="G29" s="70"/>
    </row>
    <row r="30" spans="1:7" ht="12.75">
      <c r="A30" s="24">
        <f t="shared" si="0"/>
        <v>28</v>
      </c>
      <c r="B30" s="4" t="s">
        <v>21</v>
      </c>
      <c r="C30" s="11" t="s">
        <v>87</v>
      </c>
      <c r="D30" s="63">
        <f>D21</f>
        <v>2.1585</v>
      </c>
      <c r="E30" s="74"/>
      <c r="F30" s="71"/>
      <c r="G30" s="70"/>
    </row>
    <row r="31" spans="1:7" ht="12.75">
      <c r="A31" s="24">
        <f t="shared" si="0"/>
        <v>29</v>
      </c>
      <c r="B31" s="4" t="s">
        <v>20</v>
      </c>
      <c r="C31" s="11" t="s">
        <v>87</v>
      </c>
      <c r="D31" s="63">
        <f>D20</f>
        <v>0.0795</v>
      </c>
      <c r="E31" s="74"/>
      <c r="F31" s="71"/>
      <c r="G31" s="70"/>
    </row>
    <row r="32" spans="1:7" ht="12.75">
      <c r="A32" s="24">
        <f t="shared" si="0"/>
        <v>30</v>
      </c>
      <c r="B32" s="4" t="s">
        <v>25</v>
      </c>
      <c r="C32" s="11" t="s">
        <v>87</v>
      </c>
      <c r="D32" s="63">
        <f>D27</f>
        <v>0.0583</v>
      </c>
      <c r="E32" s="74"/>
      <c r="F32" s="71"/>
      <c r="G32" s="70"/>
    </row>
    <row r="33" spans="1:7" ht="12.75">
      <c r="A33" s="24">
        <f t="shared" si="0"/>
        <v>31</v>
      </c>
      <c r="B33" s="4" t="s">
        <v>24</v>
      </c>
      <c r="C33" s="11" t="s">
        <v>87</v>
      </c>
      <c r="D33" s="63"/>
      <c r="E33" s="74"/>
      <c r="F33" s="71"/>
      <c r="G33" s="70"/>
    </row>
    <row r="34" spans="1:7" ht="12.75">
      <c r="A34" s="24">
        <f t="shared" si="0"/>
        <v>32</v>
      </c>
      <c r="B34" s="4" t="s">
        <v>27</v>
      </c>
      <c r="C34" s="11" t="s">
        <v>87</v>
      </c>
      <c r="D34" s="63">
        <f>D32</f>
        <v>0.0583</v>
      </c>
      <c r="E34" s="74"/>
      <c r="F34" s="71"/>
      <c r="G34" s="70"/>
    </row>
    <row r="35" spans="1:7" ht="12.75">
      <c r="A35" s="24">
        <f t="shared" si="0"/>
        <v>33</v>
      </c>
      <c r="B35" s="25" t="s">
        <v>13</v>
      </c>
      <c r="C35" s="11" t="s">
        <v>87</v>
      </c>
      <c r="D35" s="63">
        <v>0.0612</v>
      </c>
      <c r="E35" s="74"/>
      <c r="F35" s="71"/>
      <c r="G35" s="70"/>
    </row>
    <row r="36" spans="1:7" ht="12.75">
      <c r="A36" s="23">
        <v>34</v>
      </c>
      <c r="B36" s="40" t="s">
        <v>148</v>
      </c>
      <c r="C36" s="12" t="s">
        <v>70</v>
      </c>
      <c r="D36" s="66">
        <v>0.0125</v>
      </c>
      <c r="E36" s="75"/>
      <c r="F36" s="73"/>
      <c r="G36" s="70"/>
    </row>
    <row r="37" spans="1:7" ht="12.75">
      <c r="A37" s="23">
        <v>35</v>
      </c>
      <c r="B37" s="40"/>
      <c r="C37" s="44"/>
      <c r="D37" s="67"/>
      <c r="E37" s="75"/>
      <c r="F37" s="72"/>
      <c r="G37" s="70"/>
    </row>
    <row r="38" spans="1:7" ht="12.75">
      <c r="A38" s="23">
        <v>36</v>
      </c>
      <c r="B38" s="40"/>
      <c r="C38" s="44"/>
      <c r="D38" s="67" t="s">
        <v>161</v>
      </c>
      <c r="E38" s="75"/>
      <c r="F38" s="72"/>
      <c r="G38" s="70"/>
    </row>
    <row r="39" spans="1:7" ht="12.75">
      <c r="A39" s="23">
        <v>37</v>
      </c>
      <c r="B39" s="40"/>
      <c r="C39" s="44"/>
      <c r="D39" s="67" t="s">
        <v>161</v>
      </c>
      <c r="E39" s="75"/>
      <c r="F39" s="72"/>
      <c r="G39" s="70"/>
    </row>
    <row r="40" spans="1:7" ht="12.75">
      <c r="A40" s="23">
        <v>38</v>
      </c>
      <c r="B40" s="39" t="s">
        <v>154</v>
      </c>
      <c r="C40" s="39" t="s">
        <v>155</v>
      </c>
      <c r="D40" s="68">
        <v>0.0213</v>
      </c>
      <c r="E40" s="75"/>
      <c r="F40" s="72"/>
      <c r="G40" s="70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H27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9.140625" style="15" customWidth="1"/>
    <col min="2" max="2" width="33.28125" style="15" customWidth="1"/>
    <col min="3" max="3" width="13.57421875" style="15" customWidth="1"/>
    <col min="4" max="4" width="14.140625" style="15" customWidth="1"/>
    <col min="5" max="5" width="10.28125" style="15" customWidth="1"/>
    <col min="6" max="6" width="10.28125" style="91" customWidth="1"/>
    <col min="7" max="7" width="9.140625" style="15" customWidth="1"/>
    <col min="8" max="8" width="9.140625" style="152" customWidth="1"/>
    <col min="9" max="16384" width="9.140625" style="15" customWidth="1"/>
  </cols>
  <sheetData>
    <row r="1" spans="1:7" ht="12.75">
      <c r="A1" s="185" t="s">
        <v>110</v>
      </c>
      <c r="B1" s="185"/>
      <c r="C1" s="185"/>
      <c r="D1" s="185"/>
      <c r="E1" s="185"/>
      <c r="F1" s="185"/>
      <c r="G1" s="185"/>
    </row>
    <row r="2" spans="1:7" ht="12.75" customHeight="1">
      <c r="A2" s="161" t="s">
        <v>109</v>
      </c>
      <c r="B2" s="161"/>
      <c r="C2" s="161"/>
      <c r="D2" s="161"/>
      <c r="E2" s="161"/>
      <c r="F2" s="161"/>
      <c r="G2" s="161"/>
    </row>
    <row r="3" spans="1:7" ht="12.75">
      <c r="A3" s="186" t="s">
        <v>115</v>
      </c>
      <c r="B3" s="186"/>
      <c r="C3" s="186"/>
      <c r="D3" s="186"/>
      <c r="E3" s="186"/>
      <c r="F3" s="186"/>
      <c r="G3" s="186"/>
    </row>
    <row r="4" spans="1:7" ht="12.75">
      <c r="A4" s="192"/>
      <c r="B4" s="192"/>
      <c r="C4" s="192"/>
      <c r="D4" s="192"/>
      <c r="E4" s="192"/>
      <c r="F4" s="192"/>
      <c r="G4" s="192"/>
    </row>
    <row r="5" spans="1:7" ht="12.75" customHeight="1">
      <c r="A5" s="191" t="s">
        <v>63</v>
      </c>
      <c r="B5" s="191" t="s">
        <v>65</v>
      </c>
      <c r="C5" s="191" t="s">
        <v>111</v>
      </c>
      <c r="D5" s="191" t="s">
        <v>112</v>
      </c>
      <c r="E5" s="187" t="s">
        <v>113</v>
      </c>
      <c r="F5" s="88"/>
      <c r="G5" s="190" t="s">
        <v>114</v>
      </c>
    </row>
    <row r="6" spans="1:7" ht="12.75">
      <c r="A6" s="188"/>
      <c r="B6" s="188"/>
      <c r="C6" s="188"/>
      <c r="D6" s="188"/>
      <c r="E6" s="188"/>
      <c r="F6" s="89"/>
      <c r="G6" s="190"/>
    </row>
    <row r="7" spans="1:7" ht="12.75">
      <c r="A7" s="188"/>
      <c r="B7" s="188"/>
      <c r="C7" s="188"/>
      <c r="D7" s="188"/>
      <c r="E7" s="188"/>
      <c r="F7" s="89"/>
      <c r="G7" s="190"/>
    </row>
    <row r="8" spans="1:8" ht="12.75">
      <c r="A8" s="189"/>
      <c r="B8" s="189"/>
      <c r="C8" s="189"/>
      <c r="D8" s="189"/>
      <c r="E8" s="189"/>
      <c r="F8" s="90" t="s">
        <v>131</v>
      </c>
      <c r="G8" s="190"/>
      <c r="H8" s="154">
        <v>0.1</v>
      </c>
    </row>
    <row r="9" spans="1:7" ht="12.75">
      <c r="A9" s="16">
        <v>1</v>
      </c>
      <c r="B9" s="16">
        <v>2</v>
      </c>
      <c r="C9" s="17">
        <v>3</v>
      </c>
      <c r="D9" s="17">
        <v>3</v>
      </c>
      <c r="E9" s="18">
        <v>4</v>
      </c>
      <c r="F9" s="84"/>
      <c r="G9" s="18">
        <v>5</v>
      </c>
    </row>
    <row r="10" spans="1:8" ht="14.25" customHeight="1">
      <c r="A10" s="4" t="s">
        <v>68</v>
      </c>
      <c r="B10" s="4" t="s">
        <v>123</v>
      </c>
      <c r="C10" s="14">
        <v>0</v>
      </c>
      <c r="D10" s="14">
        <v>4110</v>
      </c>
      <c r="E10" s="76">
        <f>SUM('мат нор'!G12:G20)</f>
        <v>1.21615</v>
      </c>
      <c r="F10" s="85">
        <v>1.24</v>
      </c>
      <c r="G10" s="18"/>
      <c r="H10" s="153">
        <f>'мат нор'!L20</f>
        <v>0.118035</v>
      </c>
    </row>
    <row r="11" spans="1:8" ht="13.5" customHeight="1">
      <c r="A11" s="4" t="s">
        <v>68</v>
      </c>
      <c r="B11" s="4" t="s">
        <v>124</v>
      </c>
      <c r="C11" s="14">
        <v>0</v>
      </c>
      <c r="D11" s="14">
        <f>D10</f>
        <v>4110</v>
      </c>
      <c r="E11" s="76">
        <f>SUM('мат нор'!G21:G29)</f>
        <v>1.2814500000000002</v>
      </c>
      <c r="F11" s="85">
        <v>1.26</v>
      </c>
      <c r="G11" s="18"/>
      <c r="H11" s="153">
        <f>'мат нор'!L29</f>
        <v>0.124565</v>
      </c>
    </row>
    <row r="12" spans="1:8" ht="14.25" customHeight="1">
      <c r="A12" s="4" t="s">
        <v>68</v>
      </c>
      <c r="B12" s="4" t="s">
        <v>125</v>
      </c>
      <c r="C12" s="14">
        <v>0</v>
      </c>
      <c r="D12" s="14">
        <f>D11</f>
        <v>4110</v>
      </c>
      <c r="E12" s="76">
        <f>SUM('мат нор'!G30:G38)</f>
        <v>1.2034500000000001</v>
      </c>
      <c r="F12" s="85">
        <v>1.18</v>
      </c>
      <c r="G12" s="18"/>
      <c r="H12" s="153">
        <f>'мат нор'!L38</f>
        <v>0.116765</v>
      </c>
    </row>
    <row r="13" spans="1:8" ht="25.5">
      <c r="A13" s="4" t="s">
        <v>72</v>
      </c>
      <c r="B13" s="4" t="s">
        <v>75</v>
      </c>
      <c r="C13" s="14"/>
      <c r="D13" s="14"/>
      <c r="E13" s="77"/>
      <c r="F13" s="86"/>
      <c r="G13" s="19"/>
      <c r="H13" s="153"/>
    </row>
    <row r="14" spans="1:8" ht="37.5" customHeight="1">
      <c r="A14" s="4" t="s">
        <v>66</v>
      </c>
      <c r="B14" s="4" t="s">
        <v>76</v>
      </c>
      <c r="C14" s="14">
        <v>0</v>
      </c>
      <c r="D14" s="14">
        <v>12750</v>
      </c>
      <c r="E14" s="77">
        <f>SUM('мат нор'!G40:G53)</f>
        <v>1.9369500000000002</v>
      </c>
      <c r="F14" s="85">
        <v>1.94</v>
      </c>
      <c r="G14" s="19"/>
      <c r="H14" s="153">
        <f>'мат нор'!L53</f>
        <v>0.18517500000000003</v>
      </c>
    </row>
    <row r="15" spans="1:8" ht="38.25">
      <c r="A15" s="4" t="s">
        <v>30</v>
      </c>
      <c r="B15" s="4" t="s">
        <v>31</v>
      </c>
      <c r="C15" s="14">
        <v>0</v>
      </c>
      <c r="D15" s="14">
        <v>20040</v>
      </c>
      <c r="E15" s="77">
        <f>SUM('мат нор'!G54:G67)</f>
        <v>1.7669500000000002</v>
      </c>
      <c r="F15" s="85">
        <v>1.77</v>
      </c>
      <c r="G15" s="19"/>
      <c r="H15" s="153">
        <f>'мат нор'!L67</f>
        <v>0.16817500000000002</v>
      </c>
    </row>
    <row r="16" spans="1:8" ht="38.25">
      <c r="A16" s="4" t="s">
        <v>32</v>
      </c>
      <c r="B16" s="4" t="s">
        <v>33</v>
      </c>
      <c r="C16" s="14">
        <v>0</v>
      </c>
      <c r="D16" s="14">
        <v>34620</v>
      </c>
      <c r="E16" s="77">
        <f>SUM('мат нор'!G68:G81)</f>
        <v>1.8774500000000003</v>
      </c>
      <c r="F16" s="85">
        <v>1.85</v>
      </c>
      <c r="G16" s="19"/>
      <c r="H16" s="153">
        <f>'мат нор'!L81</f>
        <v>0.17922500000000002</v>
      </c>
    </row>
    <row r="17" spans="1:8" ht="12.75">
      <c r="A17" s="4" t="s">
        <v>52</v>
      </c>
      <c r="B17" s="4" t="s">
        <v>34</v>
      </c>
      <c r="C17" s="14">
        <v>0</v>
      </c>
      <c r="D17" s="14">
        <v>2880</v>
      </c>
      <c r="E17" s="77">
        <f>SUM('мат нор'!G82:G90)</f>
        <v>1.15955</v>
      </c>
      <c r="F17" s="85">
        <v>1.17</v>
      </c>
      <c r="G17" s="19"/>
      <c r="H17" s="153">
        <f>'мат нор'!L90</f>
        <v>0.111695</v>
      </c>
    </row>
    <row r="18" spans="1:8" ht="25.5">
      <c r="A18" s="4" t="s">
        <v>53</v>
      </c>
      <c r="B18" s="4" t="s">
        <v>35</v>
      </c>
      <c r="C18" s="14">
        <v>0</v>
      </c>
      <c r="D18" s="14">
        <v>5470</v>
      </c>
      <c r="E18" s="78">
        <f>SUM('мат нор'!G91:G102)</f>
        <v>1.2940500000000001</v>
      </c>
      <c r="F18" s="85">
        <v>1.3</v>
      </c>
      <c r="G18" s="19"/>
      <c r="H18" s="153">
        <f>'мат нор'!L102</f>
        <v>0.120885</v>
      </c>
    </row>
    <row r="19" spans="1:8" ht="12.75">
      <c r="A19" s="4" t="s">
        <v>36</v>
      </c>
      <c r="B19" s="4" t="s">
        <v>37</v>
      </c>
      <c r="C19" s="14">
        <v>0</v>
      </c>
      <c r="D19" s="14">
        <v>2880</v>
      </c>
      <c r="E19" s="76">
        <f>SUM('мат нор'!G103:G111)</f>
        <v>1.26225</v>
      </c>
      <c r="F19" s="85">
        <v>1.23</v>
      </c>
      <c r="G19" s="20"/>
      <c r="H19" s="153">
        <f>'мат нор'!L111</f>
        <v>0.121965</v>
      </c>
    </row>
    <row r="20" spans="1:8" ht="12.75">
      <c r="A20" s="13" t="s">
        <v>38</v>
      </c>
      <c r="B20" s="13" t="s">
        <v>39</v>
      </c>
      <c r="C20" s="14">
        <v>0</v>
      </c>
      <c r="D20" s="14">
        <v>2835</v>
      </c>
      <c r="E20" s="76">
        <f>SUM('мат нор'!G112:G118)</f>
        <v>4.257099999999999</v>
      </c>
      <c r="F20" s="85">
        <v>4.29</v>
      </c>
      <c r="G20" s="21"/>
      <c r="H20" s="153">
        <f>'мат нор'!L118</f>
        <v>0.42571000000000003</v>
      </c>
    </row>
    <row r="21" spans="1:8" ht="12.75">
      <c r="A21" s="4" t="s">
        <v>54</v>
      </c>
      <c r="B21" s="4" t="s">
        <v>40</v>
      </c>
      <c r="C21" s="14"/>
      <c r="D21" s="14"/>
      <c r="E21" s="76"/>
      <c r="F21" s="85"/>
      <c r="G21" s="20"/>
      <c r="H21" s="153"/>
    </row>
    <row r="22" spans="1:8" ht="12.75">
      <c r="A22" s="4" t="s">
        <v>67</v>
      </c>
      <c r="B22" s="4" t="s">
        <v>41</v>
      </c>
      <c r="C22" s="14">
        <v>0</v>
      </c>
      <c r="D22" s="14">
        <v>6900</v>
      </c>
      <c r="E22" s="76">
        <f>SUM('мат нор'!G120:G129)</f>
        <v>8.0773798</v>
      </c>
      <c r="F22" s="85">
        <v>8.04</v>
      </c>
      <c r="G22" s="20"/>
      <c r="H22" s="153">
        <f>'мат нор'!L129</f>
        <v>0.8077379800000002</v>
      </c>
    </row>
    <row r="23" spans="1:8" ht="12.75">
      <c r="A23" s="4" t="s">
        <v>42</v>
      </c>
      <c r="B23" s="4" t="s">
        <v>43</v>
      </c>
      <c r="C23" s="14">
        <v>0</v>
      </c>
      <c r="D23" s="14">
        <v>3450</v>
      </c>
      <c r="E23" s="76">
        <f>SUM('мат нор'!G130:G140)</f>
        <v>8.135399999999999</v>
      </c>
      <c r="F23" s="85">
        <v>8.1</v>
      </c>
      <c r="G23" s="20"/>
      <c r="H23" s="153">
        <f>'мат нор'!L140</f>
        <v>0.8135400000000002</v>
      </c>
    </row>
    <row r="24" spans="1:8" ht="12.75">
      <c r="A24" s="4" t="s">
        <v>44</v>
      </c>
      <c r="B24" s="4" t="s">
        <v>45</v>
      </c>
      <c r="C24" s="14">
        <v>0</v>
      </c>
      <c r="D24" s="14">
        <v>20710</v>
      </c>
      <c r="E24" s="76">
        <f>SUM('мат нор'!G141:G151)</f>
        <v>10.3946</v>
      </c>
      <c r="F24" s="85">
        <v>10.36</v>
      </c>
      <c r="G24" s="20"/>
      <c r="H24" s="153">
        <f>'мат нор'!L151</f>
        <v>1.0394600000000003</v>
      </c>
    </row>
    <row r="25" spans="1:8" ht="12.75">
      <c r="A25" s="4" t="s">
        <v>46</v>
      </c>
      <c r="B25" s="4" t="s">
        <v>47</v>
      </c>
      <c r="C25" s="14">
        <v>0</v>
      </c>
      <c r="D25" s="14">
        <v>3450</v>
      </c>
      <c r="E25" s="76">
        <f>SUM('мат нор'!G152:G162)</f>
        <v>8.135399999999999</v>
      </c>
      <c r="F25" s="85">
        <v>8.1</v>
      </c>
      <c r="G25" s="20"/>
      <c r="H25" s="153">
        <f>'мат нор'!L162</f>
        <v>0.8135400000000002</v>
      </c>
    </row>
    <row r="26" spans="1:8" ht="12.75">
      <c r="A26" s="4" t="s">
        <v>48</v>
      </c>
      <c r="B26" s="4" t="s">
        <v>49</v>
      </c>
      <c r="C26" s="14">
        <v>0</v>
      </c>
      <c r="D26" s="14">
        <v>3450</v>
      </c>
      <c r="E26" s="76">
        <f>SUM('мат нор'!G163:G173)</f>
        <v>8.0536</v>
      </c>
      <c r="F26" s="85">
        <v>8.09</v>
      </c>
      <c r="G26" s="20"/>
      <c r="H26" s="153">
        <f>'мат нор'!L173</f>
        <v>0.8053600000000002</v>
      </c>
    </row>
    <row r="27" spans="1:8" ht="13.5" customHeight="1">
      <c r="A27" s="4" t="s">
        <v>50</v>
      </c>
      <c r="B27" s="4" t="s">
        <v>51</v>
      </c>
      <c r="C27" s="14">
        <v>0</v>
      </c>
      <c r="D27" s="14">
        <v>2420</v>
      </c>
      <c r="E27" s="76">
        <f>SUM('мат нор'!G175:G177)</f>
        <v>0.0675</v>
      </c>
      <c r="F27" s="85">
        <v>0.06</v>
      </c>
      <c r="G27" s="20"/>
      <c r="H27" s="153">
        <f>'мат нор'!L177</f>
        <v>0.007305000000000001</v>
      </c>
    </row>
  </sheetData>
  <sheetProtection/>
  <mergeCells count="10">
    <mergeCell ref="A1:G1"/>
    <mergeCell ref="A2:G2"/>
    <mergeCell ref="A3:G3"/>
    <mergeCell ref="E5:E8"/>
    <mergeCell ref="G5:G8"/>
    <mergeCell ref="A5:A8"/>
    <mergeCell ref="B5:B8"/>
    <mergeCell ref="C5:C8"/>
    <mergeCell ref="D5:D8"/>
    <mergeCell ref="A4:G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M38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.140625" style="27" customWidth="1"/>
    <col min="2" max="2" width="33.421875" style="28" customWidth="1"/>
    <col min="3" max="3" width="8.57421875" style="28" hidden="1" customWidth="1"/>
    <col min="4" max="4" width="10.28125" style="28" hidden="1" customWidth="1"/>
    <col min="5" max="5" width="11.00390625" style="28" hidden="1" customWidth="1"/>
    <col min="6" max="6" width="8.421875" style="28" customWidth="1"/>
    <col min="7" max="7" width="7.421875" style="28" customWidth="1"/>
    <col min="8" max="16384" width="9.140625" style="28" customWidth="1"/>
  </cols>
  <sheetData>
    <row r="1" spans="5:6" ht="15.75">
      <c r="E1" s="29"/>
      <c r="F1" s="159" t="s">
        <v>175</v>
      </c>
    </row>
    <row r="2" spans="5:6" ht="15.75">
      <c r="E2" s="29"/>
      <c r="F2" s="159" t="s">
        <v>178</v>
      </c>
    </row>
    <row r="3" spans="5:6" ht="15.75">
      <c r="E3" s="29"/>
      <c r="F3" s="159" t="s">
        <v>174</v>
      </c>
    </row>
    <row r="4" ht="11.25" customHeight="1">
      <c r="F4" s="93"/>
    </row>
    <row r="5" spans="5:9" ht="15.75">
      <c r="E5" s="29"/>
      <c r="F5" s="215" t="s">
        <v>179</v>
      </c>
      <c r="G5" s="215"/>
      <c r="H5" s="215"/>
      <c r="I5" s="215"/>
    </row>
    <row r="6" spans="1:7" ht="15.75">
      <c r="A6" s="204"/>
      <c r="B6" s="204"/>
      <c r="C6" s="204"/>
      <c r="D6" s="204"/>
      <c r="E6" s="204"/>
      <c r="F6" s="160" t="s">
        <v>192</v>
      </c>
      <c r="G6" s="82"/>
    </row>
    <row r="7" spans="1:5" ht="11.25" customHeight="1">
      <c r="A7" s="36"/>
      <c r="B7" s="35"/>
      <c r="C7" s="35"/>
      <c r="D7" s="35"/>
      <c r="E7" s="35"/>
    </row>
    <row r="8" spans="1:6" ht="15.75" customHeight="1">
      <c r="A8" s="199" t="s">
        <v>187</v>
      </c>
      <c r="B8" s="199"/>
      <c r="C8" s="199"/>
      <c r="D8" s="199"/>
      <c r="E8" s="199"/>
      <c r="F8" s="199"/>
    </row>
    <row r="9" spans="1:6" ht="12.75" customHeight="1">
      <c r="A9" s="200" t="s">
        <v>126</v>
      </c>
      <c r="B9" s="200"/>
      <c r="C9" s="200"/>
      <c r="D9" s="200"/>
      <c r="E9" s="200"/>
      <c r="F9" s="200"/>
    </row>
    <row r="10" spans="1:6" ht="28.5" customHeight="1">
      <c r="A10" s="199" t="s">
        <v>176</v>
      </c>
      <c r="B10" s="199"/>
      <c r="C10" s="199"/>
      <c r="D10" s="199"/>
      <c r="E10" s="199"/>
      <c r="F10" s="199"/>
    </row>
    <row r="11" spans="1:13" ht="15.75">
      <c r="A11" s="205" t="s">
        <v>193</v>
      </c>
      <c r="B11" s="205"/>
      <c r="C11" s="205"/>
      <c r="D11" s="205"/>
      <c r="E11" s="205"/>
      <c r="F11" s="205"/>
      <c r="G11" s="87"/>
      <c r="J11" s="141"/>
      <c r="K11" s="141"/>
      <c r="L11" s="141"/>
      <c r="M11" s="141"/>
    </row>
    <row r="12" spans="1:13" ht="12.75" customHeight="1">
      <c r="A12" s="195" t="s">
        <v>63</v>
      </c>
      <c r="B12" s="195" t="s">
        <v>65</v>
      </c>
      <c r="C12" s="195" t="s">
        <v>128</v>
      </c>
      <c r="D12" s="195" t="s">
        <v>129</v>
      </c>
      <c r="E12" s="198" t="s">
        <v>130</v>
      </c>
      <c r="F12" s="198" t="s">
        <v>167</v>
      </c>
      <c r="J12" s="193"/>
      <c r="K12" s="193"/>
      <c r="L12" s="193"/>
      <c r="M12" s="193"/>
    </row>
    <row r="13" spans="1:13" ht="15.75" customHeight="1">
      <c r="A13" s="196"/>
      <c r="B13" s="196"/>
      <c r="C13" s="196"/>
      <c r="D13" s="196"/>
      <c r="E13" s="198"/>
      <c r="F13" s="198"/>
      <c r="J13" s="193"/>
      <c r="K13" s="193"/>
      <c r="L13" s="193"/>
      <c r="M13" s="193"/>
    </row>
    <row r="14" spans="1:13" ht="15.75">
      <c r="A14" s="196"/>
      <c r="B14" s="196"/>
      <c r="C14" s="196"/>
      <c r="D14" s="196"/>
      <c r="E14" s="198"/>
      <c r="F14" s="198"/>
      <c r="J14" s="193"/>
      <c r="K14" s="193"/>
      <c r="L14" s="193"/>
      <c r="M14" s="193"/>
    </row>
    <row r="15" spans="1:13" ht="47.25" customHeight="1">
      <c r="A15" s="197"/>
      <c r="B15" s="197"/>
      <c r="C15" s="197"/>
      <c r="D15" s="197"/>
      <c r="E15" s="198"/>
      <c r="F15" s="198"/>
      <c r="J15" s="193"/>
      <c r="K15" s="193"/>
      <c r="L15" s="193"/>
      <c r="M15" s="193"/>
    </row>
    <row r="16" spans="1:6" ht="15.75">
      <c r="A16" s="48">
        <v>1</v>
      </c>
      <c r="B16" s="48">
        <v>2</v>
      </c>
      <c r="C16" s="49">
        <v>3</v>
      </c>
      <c r="D16" s="49">
        <v>4</v>
      </c>
      <c r="E16" s="49">
        <v>5</v>
      </c>
      <c r="F16" s="61">
        <v>3</v>
      </c>
    </row>
    <row r="17" spans="1:7" ht="14.25" customHeight="1">
      <c r="A17" s="95" t="s">
        <v>68</v>
      </c>
      <c r="B17" s="96" t="s">
        <v>123</v>
      </c>
      <c r="C17" s="54">
        <f>F17*10000</f>
        <v>22100</v>
      </c>
      <c r="D17" s="97">
        <f>ОКРУГЛЕНИЕ!F10</f>
        <v>1.24</v>
      </c>
      <c r="E17" s="98">
        <f>C17+D17</f>
        <v>22101.24</v>
      </c>
      <c r="F17" s="83">
        <v>2.21</v>
      </c>
      <c r="G17" s="59"/>
    </row>
    <row r="18" spans="1:7" ht="13.5" customHeight="1">
      <c r="A18" s="95" t="s">
        <v>68</v>
      </c>
      <c r="B18" s="96" t="s">
        <v>124</v>
      </c>
      <c r="C18" s="54">
        <f aca="true" t="shared" si="0" ref="C18:C34">F18*10000</f>
        <v>22100</v>
      </c>
      <c r="D18" s="97">
        <f>ОКРУГЛЕНИЕ!F11</f>
        <v>1.26</v>
      </c>
      <c r="E18" s="98">
        <f>C18+D18</f>
        <v>22101.26</v>
      </c>
      <c r="F18" s="83">
        <v>2.21</v>
      </c>
      <c r="G18" s="59"/>
    </row>
    <row r="19" spans="1:7" ht="14.25" customHeight="1">
      <c r="A19" s="95" t="s">
        <v>68</v>
      </c>
      <c r="B19" s="96" t="s">
        <v>125</v>
      </c>
      <c r="C19" s="54">
        <f t="shared" si="0"/>
        <v>22100</v>
      </c>
      <c r="D19" s="97">
        <f>ОКРУГЛЕНИЕ!F12</f>
        <v>1.18</v>
      </c>
      <c r="E19" s="98">
        <f>C19+D19</f>
        <v>22101.18</v>
      </c>
      <c r="F19" s="83">
        <v>2.21</v>
      </c>
      <c r="G19" s="59"/>
    </row>
    <row r="20" spans="1:7" ht="14.25" customHeight="1">
      <c r="A20" s="144" t="s">
        <v>72</v>
      </c>
      <c r="B20" s="201" t="s">
        <v>75</v>
      </c>
      <c r="C20" s="202"/>
      <c r="D20" s="202"/>
      <c r="E20" s="202"/>
      <c r="F20" s="202"/>
      <c r="G20" s="59"/>
    </row>
    <row r="21" spans="1:7" ht="41.25" customHeight="1">
      <c r="A21" s="95" t="s">
        <v>66</v>
      </c>
      <c r="B21" s="96" t="s">
        <v>132</v>
      </c>
      <c r="C21" s="54">
        <f t="shared" si="0"/>
        <v>77300</v>
      </c>
      <c r="D21" s="97">
        <f>ОКРУГЛЕНИЕ!F14</f>
        <v>1.94</v>
      </c>
      <c r="E21" s="98">
        <f aca="true" t="shared" si="1" ref="E21:E34">C21+D21</f>
        <v>77301.94</v>
      </c>
      <c r="F21" s="83">
        <v>7.73</v>
      </c>
      <c r="G21" s="60"/>
    </row>
    <row r="22" spans="1:7" ht="40.5" customHeight="1">
      <c r="A22" s="95" t="s">
        <v>30</v>
      </c>
      <c r="B22" s="96" t="s">
        <v>133</v>
      </c>
      <c r="C22" s="54">
        <f t="shared" si="0"/>
        <v>120900</v>
      </c>
      <c r="D22" s="97">
        <f>ОКРУГЛЕНИЕ!F15</f>
        <v>1.77</v>
      </c>
      <c r="E22" s="98">
        <f t="shared" si="1"/>
        <v>120901.77</v>
      </c>
      <c r="F22" s="83">
        <v>12.09</v>
      </c>
      <c r="G22" s="60"/>
    </row>
    <row r="23" spans="1:7" ht="41.25" customHeight="1">
      <c r="A23" s="95" t="s">
        <v>32</v>
      </c>
      <c r="B23" s="96" t="s">
        <v>134</v>
      </c>
      <c r="C23" s="54">
        <f t="shared" si="0"/>
        <v>210300</v>
      </c>
      <c r="D23" s="97">
        <f>ОКРУГЛЕНИЕ!F16</f>
        <v>1.85</v>
      </c>
      <c r="E23" s="98">
        <f t="shared" si="1"/>
        <v>210301.85</v>
      </c>
      <c r="F23" s="83">
        <v>21.03</v>
      </c>
      <c r="G23" s="60"/>
    </row>
    <row r="24" spans="1:7" ht="15.75">
      <c r="A24" s="95" t="s">
        <v>52</v>
      </c>
      <c r="B24" s="96" t="s">
        <v>34</v>
      </c>
      <c r="C24" s="54">
        <f t="shared" si="0"/>
        <v>15300</v>
      </c>
      <c r="D24" s="97">
        <f>ОКРУГЛЕНИЕ!F17</f>
        <v>1.17</v>
      </c>
      <c r="E24" s="98">
        <f t="shared" si="1"/>
        <v>15301.17</v>
      </c>
      <c r="F24" s="83">
        <v>1.53</v>
      </c>
      <c r="G24" s="59"/>
    </row>
    <row r="25" spans="1:7" ht="25.5">
      <c r="A25" s="95" t="s">
        <v>53</v>
      </c>
      <c r="B25" s="96" t="s">
        <v>35</v>
      </c>
      <c r="C25" s="54">
        <f t="shared" si="0"/>
        <v>33100</v>
      </c>
      <c r="D25" s="97">
        <f>ОКРУГЛЕНИЕ!F18</f>
        <v>1.3</v>
      </c>
      <c r="E25" s="98">
        <f t="shared" si="1"/>
        <v>33101.3</v>
      </c>
      <c r="F25" s="83">
        <v>3.31</v>
      </c>
      <c r="G25" s="59"/>
    </row>
    <row r="26" spans="1:7" ht="15.75">
      <c r="A26" s="95" t="s">
        <v>36</v>
      </c>
      <c r="B26" s="96" t="s">
        <v>37</v>
      </c>
      <c r="C26" s="54">
        <f t="shared" si="0"/>
        <v>15300</v>
      </c>
      <c r="D26" s="97">
        <f>ОКРУГЛЕНИЕ!F19</f>
        <v>1.23</v>
      </c>
      <c r="E26" s="98">
        <f t="shared" si="1"/>
        <v>15301.23</v>
      </c>
      <c r="F26" s="83">
        <v>1.53</v>
      </c>
      <c r="G26" s="59"/>
    </row>
    <row r="27" spans="1:7" ht="15.75">
      <c r="A27" s="99" t="s">
        <v>38</v>
      </c>
      <c r="B27" s="100" t="s">
        <v>39</v>
      </c>
      <c r="C27" s="54">
        <f t="shared" si="0"/>
        <v>162700</v>
      </c>
      <c r="D27" s="97">
        <f>ОКРУГЛЕНИЕ!F20</f>
        <v>4.29</v>
      </c>
      <c r="E27" s="98">
        <f t="shared" si="1"/>
        <v>162704.29</v>
      </c>
      <c r="F27" s="83">
        <v>16.27</v>
      </c>
      <c r="G27" s="59"/>
    </row>
    <row r="28" spans="1:7" ht="15.75">
      <c r="A28" s="144" t="s">
        <v>54</v>
      </c>
      <c r="B28" s="145" t="s">
        <v>40</v>
      </c>
      <c r="C28" s="54">
        <f t="shared" si="0"/>
        <v>0</v>
      </c>
      <c r="D28" s="97"/>
      <c r="E28" s="98"/>
      <c r="F28" s="83"/>
      <c r="G28" s="59"/>
    </row>
    <row r="29" spans="1:7" ht="15.75">
      <c r="A29" s="95" t="s">
        <v>67</v>
      </c>
      <c r="B29" s="96" t="s">
        <v>41</v>
      </c>
      <c r="C29" s="54">
        <f t="shared" si="0"/>
        <v>40100</v>
      </c>
      <c r="D29" s="97">
        <f>ОКРУГЛЕНИЕ!F22</f>
        <v>8.04</v>
      </c>
      <c r="E29" s="98">
        <f t="shared" si="1"/>
        <v>40108.04</v>
      </c>
      <c r="F29" s="83">
        <v>4.01</v>
      </c>
      <c r="G29" s="59"/>
    </row>
    <row r="30" spans="1:7" ht="15.75">
      <c r="A30" s="95" t="s">
        <v>42</v>
      </c>
      <c r="B30" s="96" t="s">
        <v>140</v>
      </c>
      <c r="C30" s="54">
        <f t="shared" si="0"/>
        <v>20099.999999999996</v>
      </c>
      <c r="D30" s="97">
        <f>ОКРУГЛЕНИЕ!F23</f>
        <v>8.1</v>
      </c>
      <c r="E30" s="98">
        <f t="shared" si="1"/>
        <v>20108.099999999995</v>
      </c>
      <c r="F30" s="83">
        <v>2.01</v>
      </c>
      <c r="G30" s="59"/>
    </row>
    <row r="31" spans="1:7" ht="15.75">
      <c r="A31" s="95" t="s">
        <v>44</v>
      </c>
      <c r="B31" s="96" t="s">
        <v>45</v>
      </c>
      <c r="C31" s="54">
        <f t="shared" si="0"/>
        <v>120900</v>
      </c>
      <c r="D31" s="97">
        <f>ОКРУГЛЕНИЕ!F24</f>
        <v>10.36</v>
      </c>
      <c r="E31" s="98">
        <f t="shared" si="1"/>
        <v>120910.36</v>
      </c>
      <c r="F31" s="83">
        <v>12.09</v>
      </c>
      <c r="G31" s="59"/>
    </row>
    <row r="32" spans="1:7" ht="15.75">
      <c r="A32" s="95" t="s">
        <v>46</v>
      </c>
      <c r="B32" s="96" t="s">
        <v>136</v>
      </c>
      <c r="C32" s="54">
        <f t="shared" si="0"/>
        <v>20099.999999999996</v>
      </c>
      <c r="D32" s="97">
        <f>ОКРУГЛЕНИЕ!F25</f>
        <v>8.1</v>
      </c>
      <c r="E32" s="98">
        <f t="shared" si="1"/>
        <v>20108.099999999995</v>
      </c>
      <c r="F32" s="83">
        <v>2.01</v>
      </c>
      <c r="G32" s="59"/>
    </row>
    <row r="33" spans="1:7" ht="15.75">
      <c r="A33" s="95" t="s">
        <v>48</v>
      </c>
      <c r="B33" s="96" t="s">
        <v>137</v>
      </c>
      <c r="C33" s="54">
        <f t="shared" si="0"/>
        <v>20099.999999999996</v>
      </c>
      <c r="D33" s="97">
        <f>ОКРУГЛЕНИЕ!F26</f>
        <v>8.09</v>
      </c>
      <c r="E33" s="98">
        <f t="shared" si="1"/>
        <v>20108.089999999997</v>
      </c>
      <c r="F33" s="83">
        <v>2.01</v>
      </c>
      <c r="G33" s="59"/>
    </row>
    <row r="34" spans="1:7" ht="16.5" customHeight="1">
      <c r="A34" s="95" t="s">
        <v>50</v>
      </c>
      <c r="B34" s="96" t="s">
        <v>51</v>
      </c>
      <c r="C34" s="54">
        <f t="shared" si="0"/>
        <v>14000</v>
      </c>
      <c r="D34" s="97">
        <f>ОКРУГЛЕНИЕ!F27</f>
        <v>0.06</v>
      </c>
      <c r="E34" s="98">
        <f t="shared" si="1"/>
        <v>14000.06</v>
      </c>
      <c r="F34" s="83">
        <v>1.4</v>
      </c>
      <c r="G34" s="59"/>
    </row>
    <row r="35" spans="1:6" ht="4.5" customHeight="1">
      <c r="A35" s="36"/>
      <c r="B35" s="35"/>
      <c r="C35" s="35"/>
      <c r="D35" s="35"/>
      <c r="E35" s="35"/>
      <c r="F35" s="35"/>
    </row>
    <row r="36" spans="1:6" ht="33.75" customHeight="1">
      <c r="A36" s="203" t="s">
        <v>166</v>
      </c>
      <c r="B36" s="203"/>
      <c r="C36" s="203"/>
      <c r="D36" s="203"/>
      <c r="E36" s="203"/>
      <c r="F36" s="203"/>
    </row>
    <row r="37" spans="1:6" ht="6" customHeight="1">
      <c r="A37" s="36"/>
      <c r="B37" s="35"/>
      <c r="C37" s="35"/>
      <c r="D37" s="35"/>
      <c r="E37" s="35"/>
      <c r="F37" s="35"/>
    </row>
    <row r="38" spans="1:6" ht="15.75" customHeight="1">
      <c r="A38" s="194" t="s">
        <v>170</v>
      </c>
      <c r="B38" s="194"/>
      <c r="C38" s="194"/>
      <c r="D38" s="194"/>
      <c r="E38" s="194"/>
      <c r="F38" s="194"/>
    </row>
  </sheetData>
  <sheetProtection/>
  <mergeCells count="20">
    <mergeCell ref="F5:I5"/>
    <mergeCell ref="A8:F8"/>
    <mergeCell ref="A9:F9"/>
    <mergeCell ref="B20:F20"/>
    <mergeCell ref="A36:F36"/>
    <mergeCell ref="A6:E6"/>
    <mergeCell ref="E12:E15"/>
    <mergeCell ref="A12:A15"/>
    <mergeCell ref="B12:B15"/>
    <mergeCell ref="A10:F10"/>
    <mergeCell ref="A11:F11"/>
    <mergeCell ref="J12:L12"/>
    <mergeCell ref="M12:M15"/>
    <mergeCell ref="J13:J15"/>
    <mergeCell ref="K13:K15"/>
    <mergeCell ref="L13:L15"/>
    <mergeCell ref="A38:F38"/>
    <mergeCell ref="C12:C15"/>
    <mergeCell ref="F12:F15"/>
    <mergeCell ref="D12:D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P40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.421875" style="27" customWidth="1"/>
    <col min="2" max="2" width="32.140625" style="28" customWidth="1"/>
    <col min="3" max="3" width="7.421875" style="28" hidden="1" customWidth="1"/>
    <col min="4" max="4" width="9.57421875" style="28" hidden="1" customWidth="1"/>
    <col min="5" max="5" width="20.57421875" style="28" hidden="1" customWidth="1"/>
    <col min="6" max="6" width="10.421875" style="28" hidden="1" customWidth="1"/>
    <col min="7" max="7" width="7.7109375" style="28" customWidth="1"/>
    <col min="8" max="16384" width="9.140625" style="28" customWidth="1"/>
  </cols>
  <sheetData>
    <row r="1" spans="2:7" ht="15.75">
      <c r="B1" s="27"/>
      <c r="F1" s="29"/>
      <c r="G1" s="159" t="s">
        <v>175</v>
      </c>
    </row>
    <row r="2" spans="2:7" ht="15.75">
      <c r="B2" s="27"/>
      <c r="G2" s="159" t="s">
        <v>178</v>
      </c>
    </row>
    <row r="3" spans="2:7" ht="15.75">
      <c r="B3" s="27"/>
      <c r="G3" s="159" t="s">
        <v>174</v>
      </c>
    </row>
    <row r="4" spans="2:7" ht="15.75">
      <c r="B4" s="27"/>
      <c r="G4" s="93"/>
    </row>
    <row r="5" spans="2:10" ht="15.75">
      <c r="B5" s="27"/>
      <c r="F5" s="29"/>
      <c r="G5" s="215" t="s">
        <v>179</v>
      </c>
      <c r="H5" s="215"/>
      <c r="I5" s="215"/>
      <c r="J5" s="215"/>
    </row>
    <row r="6" spans="2:7" ht="15.75">
      <c r="B6" s="204"/>
      <c r="C6" s="204"/>
      <c r="D6" s="204"/>
      <c r="E6" s="204"/>
      <c r="F6" s="204"/>
      <c r="G6" s="160" t="s">
        <v>192</v>
      </c>
    </row>
    <row r="7" spans="1:7" ht="15.75">
      <c r="A7" s="92"/>
      <c r="B7" s="92"/>
      <c r="C7" s="92"/>
      <c r="D7" s="92"/>
      <c r="E7" s="92"/>
      <c r="G7" s="94"/>
    </row>
    <row r="8" spans="1:7" ht="10.5" customHeight="1">
      <c r="A8" s="92"/>
      <c r="B8" s="92"/>
      <c r="C8" s="92"/>
      <c r="D8" s="92"/>
      <c r="E8" s="92"/>
      <c r="G8" s="94"/>
    </row>
    <row r="9" spans="1:7" ht="21" customHeight="1">
      <c r="A9" s="206" t="s">
        <v>190</v>
      </c>
      <c r="B9" s="206"/>
      <c r="C9" s="206"/>
      <c r="D9" s="206"/>
      <c r="E9" s="206"/>
      <c r="F9" s="206"/>
      <c r="G9" s="206"/>
    </row>
    <row r="10" spans="1:7" ht="15.75" customHeight="1">
      <c r="A10" s="212" t="s">
        <v>126</v>
      </c>
      <c r="B10" s="212"/>
      <c r="C10" s="212"/>
      <c r="D10" s="212"/>
      <c r="E10" s="212"/>
      <c r="F10" s="212"/>
      <c r="G10" s="212"/>
    </row>
    <row r="11" spans="1:7" ht="12.75" customHeight="1">
      <c r="A11" s="206" t="s">
        <v>115</v>
      </c>
      <c r="B11" s="206"/>
      <c r="C11" s="206"/>
      <c r="D11" s="206"/>
      <c r="E11" s="206"/>
      <c r="F11" s="206"/>
      <c r="G11" s="206"/>
    </row>
    <row r="12" spans="1:7" ht="15.75" customHeight="1">
      <c r="A12" s="207" t="s">
        <v>193</v>
      </c>
      <c r="B12" s="207"/>
      <c r="C12" s="207"/>
      <c r="D12" s="207"/>
      <c r="E12" s="207"/>
      <c r="F12" s="207"/>
      <c r="G12" s="207"/>
    </row>
    <row r="13" spans="1:5" ht="15.75">
      <c r="A13" s="31"/>
      <c r="B13" s="45"/>
      <c r="C13" s="46"/>
      <c r="D13" s="31"/>
      <c r="E13" s="31"/>
    </row>
    <row r="14" spans="1:7" ht="12.75" customHeight="1">
      <c r="A14" s="195" t="s">
        <v>63</v>
      </c>
      <c r="B14" s="195" t="s">
        <v>65</v>
      </c>
      <c r="C14" s="195" t="s">
        <v>128</v>
      </c>
      <c r="D14" s="208" t="s">
        <v>129</v>
      </c>
      <c r="E14" s="198" t="s">
        <v>138</v>
      </c>
      <c r="F14" s="198" t="s">
        <v>130</v>
      </c>
      <c r="G14" s="198" t="s">
        <v>128</v>
      </c>
    </row>
    <row r="15" spans="1:7" ht="15.75" customHeight="1">
      <c r="A15" s="196"/>
      <c r="B15" s="196"/>
      <c r="C15" s="196"/>
      <c r="D15" s="209"/>
      <c r="E15" s="198"/>
      <c r="F15" s="198"/>
      <c r="G15" s="198"/>
    </row>
    <row r="16" spans="1:7" ht="15.75">
      <c r="A16" s="196"/>
      <c r="B16" s="196"/>
      <c r="C16" s="196"/>
      <c r="D16" s="209"/>
      <c r="E16" s="198"/>
      <c r="F16" s="198"/>
      <c r="G16" s="198"/>
    </row>
    <row r="17" spans="1:16" ht="51.75" customHeight="1">
      <c r="A17" s="197"/>
      <c r="B17" s="197"/>
      <c r="C17" s="197"/>
      <c r="D17" s="210"/>
      <c r="E17" s="198"/>
      <c r="F17" s="198"/>
      <c r="G17" s="198"/>
      <c r="M17" s="193"/>
      <c r="N17" s="193"/>
      <c r="O17" s="193"/>
      <c r="P17" s="193"/>
    </row>
    <row r="18" spans="1:16" ht="15.75">
      <c r="A18" s="48">
        <v>1</v>
      </c>
      <c r="B18" s="48">
        <v>2</v>
      </c>
      <c r="C18" s="49">
        <v>3</v>
      </c>
      <c r="D18" s="49">
        <v>4</v>
      </c>
      <c r="E18" s="49">
        <v>5</v>
      </c>
      <c r="F18" s="49">
        <v>5</v>
      </c>
      <c r="G18" s="49">
        <v>3</v>
      </c>
      <c r="M18" s="193"/>
      <c r="N18" s="193"/>
      <c r="O18" s="193"/>
      <c r="P18" s="193"/>
    </row>
    <row r="19" spans="1:16" ht="14.25" customHeight="1">
      <c r="A19" s="50" t="s">
        <v>68</v>
      </c>
      <c r="B19" s="51" t="s">
        <v>123</v>
      </c>
      <c r="C19" s="54">
        <f>G19*10000</f>
        <v>43099.99999999999</v>
      </c>
      <c r="D19" s="47">
        <f>ОКРУГЛЕНИЕ!F10</f>
        <v>1.24</v>
      </c>
      <c r="E19" s="55">
        <v>2.2</v>
      </c>
      <c r="F19" s="56">
        <f>C19+D19</f>
        <v>43101.23999999999</v>
      </c>
      <c r="G19" s="58">
        <v>4.31</v>
      </c>
      <c r="H19" s="59"/>
      <c r="M19" s="193"/>
      <c r="N19" s="193"/>
      <c r="O19" s="193"/>
      <c r="P19" s="193"/>
    </row>
    <row r="20" spans="1:16" ht="13.5" customHeight="1">
      <c r="A20" s="50" t="s">
        <v>68</v>
      </c>
      <c r="B20" s="51" t="s">
        <v>124</v>
      </c>
      <c r="C20" s="54">
        <f aca="true" t="shared" si="0" ref="C20:C36">G20*10000</f>
        <v>43099.99999999999</v>
      </c>
      <c r="D20" s="47">
        <f>ОКРУГЛЕНИЕ!F11</f>
        <v>1.26</v>
      </c>
      <c r="E20" s="55">
        <v>2.2</v>
      </c>
      <c r="F20" s="56">
        <f aca="true" t="shared" si="1" ref="F20:F36">C20+D20</f>
        <v>43101.259999999995</v>
      </c>
      <c r="G20" s="58">
        <v>4.31</v>
      </c>
      <c r="H20" s="59"/>
      <c r="M20" s="193"/>
      <c r="N20" s="193"/>
      <c r="O20" s="193"/>
      <c r="P20" s="193"/>
    </row>
    <row r="21" spans="1:8" ht="14.25" customHeight="1">
      <c r="A21" s="50" t="s">
        <v>68</v>
      </c>
      <c r="B21" s="51" t="s">
        <v>125</v>
      </c>
      <c r="C21" s="54">
        <f t="shared" si="0"/>
        <v>43099.99999999999</v>
      </c>
      <c r="D21" s="47">
        <f>ОКРУГЛЕНИЕ!F12</f>
        <v>1.18</v>
      </c>
      <c r="E21" s="55">
        <v>2.2</v>
      </c>
      <c r="F21" s="56">
        <f t="shared" si="1"/>
        <v>43101.17999999999</v>
      </c>
      <c r="G21" s="58">
        <v>4.31</v>
      </c>
      <c r="H21" s="59"/>
    </row>
    <row r="22" spans="1:8" ht="18" customHeight="1">
      <c r="A22" s="142" t="s">
        <v>72</v>
      </c>
      <c r="B22" s="213"/>
      <c r="C22" s="214"/>
      <c r="D22" s="214"/>
      <c r="E22" s="214"/>
      <c r="F22" s="214"/>
      <c r="G22" s="214"/>
      <c r="H22" s="59"/>
    </row>
    <row r="23" spans="1:8" ht="25.5" customHeight="1">
      <c r="A23" s="50" t="s">
        <v>66</v>
      </c>
      <c r="B23" s="51" t="s">
        <v>132</v>
      </c>
      <c r="C23" s="54">
        <f t="shared" si="0"/>
        <v>151300</v>
      </c>
      <c r="D23" s="47">
        <f>ОКРУГЛЕНИЕ!F14</f>
        <v>1.94</v>
      </c>
      <c r="E23" s="55">
        <v>7.7</v>
      </c>
      <c r="F23" s="57">
        <f t="shared" si="1"/>
        <v>151301.94</v>
      </c>
      <c r="G23" s="58">
        <v>15.13</v>
      </c>
      <c r="H23" s="59"/>
    </row>
    <row r="24" spans="1:8" ht="25.5" customHeight="1">
      <c r="A24" s="50" t="s">
        <v>30</v>
      </c>
      <c r="B24" s="51" t="s">
        <v>133</v>
      </c>
      <c r="C24" s="54">
        <f t="shared" si="0"/>
        <v>238000</v>
      </c>
      <c r="D24" s="47">
        <f>ОКРУГЛЕНИЕ!F15</f>
        <v>1.77</v>
      </c>
      <c r="E24" s="55">
        <v>12</v>
      </c>
      <c r="F24" s="57">
        <f t="shared" si="1"/>
        <v>238001.77</v>
      </c>
      <c r="G24" s="58">
        <v>23.8</v>
      </c>
      <c r="H24" s="59"/>
    </row>
    <row r="25" spans="1:8" ht="26.25" customHeight="1">
      <c r="A25" s="50" t="s">
        <v>32</v>
      </c>
      <c r="B25" s="51" t="s">
        <v>134</v>
      </c>
      <c r="C25" s="54">
        <f t="shared" si="0"/>
        <v>410800</v>
      </c>
      <c r="D25" s="47">
        <f>ОКРУГЛЕНИЕ!F16</f>
        <v>1.85</v>
      </c>
      <c r="E25" s="55">
        <v>20.8</v>
      </c>
      <c r="F25" s="57">
        <f t="shared" si="1"/>
        <v>410801.85</v>
      </c>
      <c r="G25" s="58">
        <v>41.08</v>
      </c>
      <c r="H25" s="59"/>
    </row>
    <row r="26" spans="1:8" ht="15.75">
      <c r="A26" s="50" t="s">
        <v>52</v>
      </c>
      <c r="B26" s="51" t="s">
        <v>34</v>
      </c>
      <c r="C26" s="54">
        <f t="shared" si="0"/>
        <v>30099.999999999996</v>
      </c>
      <c r="D26" s="47">
        <f>ОКРУГЛЕНИЕ!F17</f>
        <v>1.17</v>
      </c>
      <c r="E26" s="55">
        <v>1.4</v>
      </c>
      <c r="F26" s="56">
        <f t="shared" si="1"/>
        <v>30101.169999999995</v>
      </c>
      <c r="G26" s="58">
        <v>3.01</v>
      </c>
      <c r="H26" s="59"/>
    </row>
    <row r="27" spans="1:8" ht="25.5">
      <c r="A27" s="50" t="s">
        <v>53</v>
      </c>
      <c r="B27" s="51" t="s">
        <v>35</v>
      </c>
      <c r="C27" s="54">
        <f t="shared" si="0"/>
        <v>64500</v>
      </c>
      <c r="D27" s="47">
        <f>ОКРУГЛЕНИЕ!F18</f>
        <v>1.3</v>
      </c>
      <c r="E27" s="55">
        <v>3.3</v>
      </c>
      <c r="F27" s="56">
        <f t="shared" si="1"/>
        <v>64501.3</v>
      </c>
      <c r="G27" s="58">
        <v>6.45</v>
      </c>
      <c r="H27" s="59"/>
    </row>
    <row r="28" spans="1:8" ht="15.75">
      <c r="A28" s="50" t="s">
        <v>36</v>
      </c>
      <c r="B28" s="51" t="s">
        <v>37</v>
      </c>
      <c r="C28" s="54">
        <f t="shared" si="0"/>
        <v>30000</v>
      </c>
      <c r="D28" s="47">
        <f>ОКРУГЛЕНИЕ!F19</f>
        <v>1.23</v>
      </c>
      <c r="E28" s="55">
        <v>1.4</v>
      </c>
      <c r="F28" s="56">
        <f t="shared" si="1"/>
        <v>30001.23</v>
      </c>
      <c r="G28" s="58">
        <v>3</v>
      </c>
      <c r="H28" s="59"/>
    </row>
    <row r="29" spans="1:8" ht="15.75">
      <c r="A29" s="52" t="s">
        <v>38</v>
      </c>
      <c r="B29" s="53" t="s">
        <v>39</v>
      </c>
      <c r="C29" s="54">
        <f t="shared" si="0"/>
        <v>355900.00000000006</v>
      </c>
      <c r="D29" s="47">
        <f>ОКРУГЛЕНИЕ!F20</f>
        <v>4.29</v>
      </c>
      <c r="E29" s="55">
        <v>16.2</v>
      </c>
      <c r="F29" s="56">
        <f t="shared" si="1"/>
        <v>355904.29000000004</v>
      </c>
      <c r="G29" s="58">
        <v>35.59</v>
      </c>
      <c r="H29" s="59"/>
    </row>
    <row r="30" spans="1:8" ht="15.75">
      <c r="A30" s="142" t="s">
        <v>54</v>
      </c>
      <c r="B30" s="143" t="s">
        <v>40</v>
      </c>
      <c r="C30" s="54">
        <f t="shared" si="0"/>
        <v>0</v>
      </c>
      <c r="D30" s="47"/>
      <c r="E30" s="55"/>
      <c r="F30" s="56"/>
      <c r="G30" s="58"/>
      <c r="H30" s="59"/>
    </row>
    <row r="31" spans="1:8" ht="15.75">
      <c r="A31" s="50" t="s">
        <v>67</v>
      </c>
      <c r="B31" s="51" t="s">
        <v>41</v>
      </c>
      <c r="C31" s="54">
        <f t="shared" si="0"/>
        <v>79100</v>
      </c>
      <c r="D31" s="47">
        <f>ОКРУГЛЕНИЕ!F22</f>
        <v>8.04</v>
      </c>
      <c r="E31" s="55">
        <v>3.9</v>
      </c>
      <c r="F31" s="56">
        <f t="shared" si="1"/>
        <v>79108.04</v>
      </c>
      <c r="G31" s="58">
        <v>7.91</v>
      </c>
      <c r="H31" s="59"/>
    </row>
    <row r="32" spans="1:10" ht="15.75">
      <c r="A32" s="50" t="s">
        <v>42</v>
      </c>
      <c r="B32" s="51" t="s">
        <v>135</v>
      </c>
      <c r="C32" s="54">
        <f t="shared" si="0"/>
        <v>39300</v>
      </c>
      <c r="D32" s="47">
        <f>ОКРУГЛЕНИЕ!F23</f>
        <v>8.1</v>
      </c>
      <c r="E32" s="55">
        <v>2</v>
      </c>
      <c r="F32" s="56">
        <f t="shared" si="1"/>
        <v>39308.1</v>
      </c>
      <c r="G32" s="58">
        <v>3.93</v>
      </c>
      <c r="H32" s="59"/>
      <c r="J32" s="28" t="s">
        <v>180</v>
      </c>
    </row>
    <row r="33" spans="1:8" ht="15.75">
      <c r="A33" s="50" t="s">
        <v>44</v>
      </c>
      <c r="B33" s="51" t="s">
        <v>45</v>
      </c>
      <c r="C33" s="54">
        <f t="shared" si="0"/>
        <v>237900</v>
      </c>
      <c r="D33" s="47">
        <f>ОКРУГЛЕНИЕ!F24</f>
        <v>10.36</v>
      </c>
      <c r="E33" s="55">
        <v>11.7</v>
      </c>
      <c r="F33" s="56">
        <f t="shared" si="1"/>
        <v>237910.36</v>
      </c>
      <c r="G33" s="58">
        <v>23.79</v>
      </c>
      <c r="H33" s="59"/>
    </row>
    <row r="34" spans="1:8" ht="15.75">
      <c r="A34" s="50" t="s">
        <v>46</v>
      </c>
      <c r="B34" s="51" t="s">
        <v>136</v>
      </c>
      <c r="C34" s="54">
        <f t="shared" si="0"/>
        <v>39300</v>
      </c>
      <c r="D34" s="47">
        <f>ОКРУГЛЕНИЕ!F25</f>
        <v>8.1</v>
      </c>
      <c r="E34" s="55">
        <v>2</v>
      </c>
      <c r="F34" s="56">
        <f t="shared" si="1"/>
        <v>39308.1</v>
      </c>
      <c r="G34" s="58">
        <v>3.93</v>
      </c>
      <c r="H34" s="59"/>
    </row>
    <row r="35" spans="1:8" ht="15.75">
      <c r="A35" s="50" t="s">
        <v>48</v>
      </c>
      <c r="B35" s="51" t="s">
        <v>137</v>
      </c>
      <c r="C35" s="54">
        <f t="shared" si="0"/>
        <v>39300</v>
      </c>
      <c r="D35" s="47">
        <f>ОКРУГЛЕНИЕ!F26</f>
        <v>8.09</v>
      </c>
      <c r="E35" s="55">
        <v>2</v>
      </c>
      <c r="F35" s="56">
        <f t="shared" si="1"/>
        <v>39308.09</v>
      </c>
      <c r="G35" s="58">
        <v>3.93</v>
      </c>
      <c r="H35" s="59"/>
    </row>
    <row r="36" spans="1:8" ht="17.25" customHeight="1">
      <c r="A36" s="50" t="s">
        <v>50</v>
      </c>
      <c r="B36" s="51" t="s">
        <v>51</v>
      </c>
      <c r="C36" s="54">
        <f t="shared" si="0"/>
        <v>27500</v>
      </c>
      <c r="D36" s="47">
        <f>ОКРУГЛЕНИЕ!F27</f>
        <v>0.06</v>
      </c>
      <c r="E36" s="55">
        <v>1.4</v>
      </c>
      <c r="F36" s="56">
        <f t="shared" si="1"/>
        <v>27500.06</v>
      </c>
      <c r="G36" s="58">
        <v>2.75</v>
      </c>
      <c r="H36" s="59"/>
    </row>
    <row r="38" spans="1:7" ht="33" customHeight="1">
      <c r="A38" s="211" t="s">
        <v>166</v>
      </c>
      <c r="B38" s="211"/>
      <c r="C38" s="211"/>
      <c r="D38" s="211"/>
      <c r="E38" s="211"/>
      <c r="F38" s="211"/>
      <c r="G38" s="211"/>
    </row>
    <row r="39" ht="4.5" customHeight="1"/>
    <row r="40" spans="1:7" ht="15.75">
      <c r="A40" s="194" t="s">
        <v>171</v>
      </c>
      <c r="B40" s="194"/>
      <c r="C40" s="194"/>
      <c r="D40" s="194"/>
      <c r="E40" s="194"/>
      <c r="F40" s="194"/>
      <c r="G40" s="194"/>
    </row>
  </sheetData>
  <sheetProtection/>
  <mergeCells count="21">
    <mergeCell ref="G5:J5"/>
    <mergeCell ref="A40:G40"/>
    <mergeCell ref="E14:E17"/>
    <mergeCell ref="A14:A17"/>
    <mergeCell ref="B14:B17"/>
    <mergeCell ref="A38:G38"/>
    <mergeCell ref="B6:F6"/>
    <mergeCell ref="A10:G10"/>
    <mergeCell ref="B22:G22"/>
    <mergeCell ref="A9:G9"/>
    <mergeCell ref="C14:C17"/>
    <mergeCell ref="A11:G11"/>
    <mergeCell ref="F14:F17"/>
    <mergeCell ref="G14:G17"/>
    <mergeCell ref="P17:P20"/>
    <mergeCell ref="M18:M20"/>
    <mergeCell ref="N18:N20"/>
    <mergeCell ref="O18:O20"/>
    <mergeCell ref="A12:G12"/>
    <mergeCell ref="D14:D17"/>
    <mergeCell ref="M17:O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M38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4.140625" style="27" customWidth="1"/>
    <col min="2" max="2" width="33.421875" style="28" customWidth="1"/>
    <col min="3" max="3" width="8.57421875" style="28" hidden="1" customWidth="1"/>
    <col min="4" max="4" width="10.28125" style="28" hidden="1" customWidth="1"/>
    <col min="5" max="5" width="11.00390625" style="28" hidden="1" customWidth="1"/>
    <col min="6" max="6" width="8.421875" style="28" customWidth="1"/>
    <col min="7" max="7" width="7.421875" style="28" customWidth="1"/>
    <col min="8" max="16384" width="9.140625" style="28" customWidth="1"/>
  </cols>
  <sheetData>
    <row r="1" spans="5:6" ht="15.75">
      <c r="E1" s="29"/>
      <c r="F1" s="159" t="s">
        <v>175</v>
      </c>
    </row>
    <row r="2" spans="5:6" ht="15.75">
      <c r="E2" s="29"/>
      <c r="F2" s="159" t="s">
        <v>178</v>
      </c>
    </row>
    <row r="3" spans="5:6" ht="15.75">
      <c r="E3" s="29"/>
      <c r="F3" s="159" t="s">
        <v>174</v>
      </c>
    </row>
    <row r="4" ht="11.25" customHeight="1">
      <c r="F4" s="93"/>
    </row>
    <row r="5" spans="5:9" ht="15.75">
      <c r="E5" s="29"/>
      <c r="F5" s="215" t="s">
        <v>179</v>
      </c>
      <c r="G5" s="215"/>
      <c r="H5" s="215"/>
      <c r="I5" s="215"/>
    </row>
    <row r="6" spans="1:7" ht="15.75">
      <c r="A6" s="204"/>
      <c r="B6" s="204"/>
      <c r="C6" s="204"/>
      <c r="D6" s="204"/>
      <c r="E6" s="204"/>
      <c r="F6" s="160" t="s">
        <v>192</v>
      </c>
      <c r="G6" s="82"/>
    </row>
    <row r="7" spans="1:5" ht="11.25" customHeight="1">
      <c r="A7" s="36"/>
      <c r="B7" s="35"/>
      <c r="C7" s="35"/>
      <c r="D7" s="35"/>
      <c r="E7" s="35"/>
    </row>
    <row r="8" spans="1:6" ht="15.75" customHeight="1">
      <c r="A8" s="199" t="s">
        <v>191</v>
      </c>
      <c r="B8" s="199"/>
      <c r="C8" s="199"/>
      <c r="D8" s="199"/>
      <c r="E8" s="199"/>
      <c r="F8" s="199"/>
    </row>
    <row r="9" spans="1:6" ht="12.75" customHeight="1">
      <c r="A9" s="200" t="s">
        <v>126</v>
      </c>
      <c r="B9" s="200"/>
      <c r="C9" s="200"/>
      <c r="D9" s="200"/>
      <c r="E9" s="200"/>
      <c r="F9" s="200"/>
    </row>
    <row r="10" spans="1:6" ht="31.5" customHeight="1">
      <c r="A10" s="199" t="s">
        <v>177</v>
      </c>
      <c r="B10" s="199"/>
      <c r="C10" s="199"/>
      <c r="D10" s="199"/>
      <c r="E10" s="199"/>
      <c r="F10" s="199"/>
    </row>
    <row r="11" spans="1:13" ht="15.75">
      <c r="A11" s="205" t="s">
        <v>193</v>
      </c>
      <c r="B11" s="205"/>
      <c r="C11" s="205"/>
      <c r="D11" s="205"/>
      <c r="E11" s="205"/>
      <c r="F11" s="205"/>
      <c r="G11" s="87"/>
      <c r="J11" s="141"/>
      <c r="K11" s="141"/>
      <c r="L11" s="141"/>
      <c r="M11" s="141"/>
    </row>
    <row r="12" spans="1:13" ht="12.75" customHeight="1">
      <c r="A12" s="195" t="s">
        <v>63</v>
      </c>
      <c r="B12" s="195" t="s">
        <v>65</v>
      </c>
      <c r="C12" s="195" t="s">
        <v>128</v>
      </c>
      <c r="D12" s="195" t="s">
        <v>129</v>
      </c>
      <c r="E12" s="198" t="s">
        <v>130</v>
      </c>
      <c r="F12" s="198" t="s">
        <v>167</v>
      </c>
      <c r="J12" s="193"/>
      <c r="K12" s="193"/>
      <c r="L12" s="193"/>
      <c r="M12" s="193"/>
    </row>
    <row r="13" spans="1:13" ht="15.75" customHeight="1">
      <c r="A13" s="196"/>
      <c r="B13" s="196"/>
      <c r="C13" s="196"/>
      <c r="D13" s="196"/>
      <c r="E13" s="198"/>
      <c r="F13" s="198"/>
      <c r="J13" s="193"/>
      <c r="K13" s="193"/>
      <c r="L13" s="193"/>
      <c r="M13" s="193"/>
    </row>
    <row r="14" spans="1:13" ht="15.75">
      <c r="A14" s="196"/>
      <c r="B14" s="196"/>
      <c r="C14" s="196"/>
      <c r="D14" s="196"/>
      <c r="E14" s="198"/>
      <c r="F14" s="198"/>
      <c r="J14" s="193"/>
      <c r="K14" s="193"/>
      <c r="L14" s="193"/>
      <c r="M14" s="193"/>
    </row>
    <row r="15" spans="1:13" ht="47.25" customHeight="1">
      <c r="A15" s="197"/>
      <c r="B15" s="197"/>
      <c r="C15" s="197"/>
      <c r="D15" s="197"/>
      <c r="E15" s="198"/>
      <c r="F15" s="198"/>
      <c r="J15" s="193"/>
      <c r="K15" s="193"/>
      <c r="L15" s="193"/>
      <c r="M15" s="193"/>
    </row>
    <row r="16" spans="1:6" ht="15.75">
      <c r="A16" s="48">
        <v>1</v>
      </c>
      <c r="B16" s="48">
        <v>2</v>
      </c>
      <c r="C16" s="49">
        <v>3</v>
      </c>
      <c r="D16" s="49">
        <v>4</v>
      </c>
      <c r="E16" s="49">
        <v>5</v>
      </c>
      <c r="F16" s="61">
        <v>3</v>
      </c>
    </row>
    <row r="17" spans="1:7" ht="14.25" customHeight="1">
      <c r="A17" s="95" t="s">
        <v>68</v>
      </c>
      <c r="B17" s="96" t="s">
        <v>123</v>
      </c>
      <c r="C17" s="54">
        <f>F17*10000</f>
        <v>22000</v>
      </c>
      <c r="D17" s="97">
        <f>ОКРУГЛЕНИЕ!F10</f>
        <v>1.24</v>
      </c>
      <c r="E17" s="98">
        <f>C17+D17</f>
        <v>22001.24</v>
      </c>
      <c r="F17" s="83">
        <v>2.2</v>
      </c>
      <c r="G17" s="59"/>
    </row>
    <row r="18" spans="1:7" ht="13.5" customHeight="1">
      <c r="A18" s="95" t="s">
        <v>68</v>
      </c>
      <c r="B18" s="96" t="s">
        <v>124</v>
      </c>
      <c r="C18" s="54">
        <f aca="true" t="shared" si="0" ref="C18:C34">F18*10000</f>
        <v>22000</v>
      </c>
      <c r="D18" s="97">
        <f>ОКРУГЛЕНИЕ!F11</f>
        <v>1.26</v>
      </c>
      <c r="E18" s="98">
        <f>C18+D18</f>
        <v>22001.26</v>
      </c>
      <c r="F18" s="83">
        <v>2.2</v>
      </c>
      <c r="G18" s="59"/>
    </row>
    <row r="19" spans="1:7" ht="14.25" customHeight="1">
      <c r="A19" s="95" t="s">
        <v>68</v>
      </c>
      <c r="B19" s="96" t="s">
        <v>125</v>
      </c>
      <c r="C19" s="54">
        <f t="shared" si="0"/>
        <v>22000</v>
      </c>
      <c r="D19" s="97">
        <f>ОКРУГЛЕНИЕ!F12</f>
        <v>1.18</v>
      </c>
      <c r="E19" s="98">
        <f>C19+D19</f>
        <v>22001.18</v>
      </c>
      <c r="F19" s="83">
        <v>2.2</v>
      </c>
      <c r="G19" s="59"/>
    </row>
    <row r="20" spans="1:7" ht="14.25" customHeight="1">
      <c r="A20" s="144" t="s">
        <v>72</v>
      </c>
      <c r="B20" s="201" t="s">
        <v>75</v>
      </c>
      <c r="C20" s="202"/>
      <c r="D20" s="202"/>
      <c r="E20" s="202"/>
      <c r="F20" s="202"/>
      <c r="G20" s="59"/>
    </row>
    <row r="21" spans="1:7" ht="41.25" customHeight="1">
      <c r="A21" s="95" t="s">
        <v>66</v>
      </c>
      <c r="B21" s="96" t="s">
        <v>132</v>
      </c>
      <c r="C21" s="54">
        <f t="shared" si="0"/>
        <v>77000</v>
      </c>
      <c r="D21" s="97">
        <f>ОКРУГЛЕНИЕ!F14</f>
        <v>1.94</v>
      </c>
      <c r="E21" s="98">
        <f aca="true" t="shared" si="1" ref="E21:E34">C21+D21</f>
        <v>77001.94</v>
      </c>
      <c r="F21" s="83">
        <v>7.7</v>
      </c>
      <c r="G21" s="60"/>
    </row>
    <row r="22" spans="1:7" ht="40.5" customHeight="1">
      <c r="A22" s="95" t="s">
        <v>30</v>
      </c>
      <c r="B22" s="96" t="s">
        <v>133</v>
      </c>
      <c r="C22" s="54">
        <f t="shared" si="0"/>
        <v>120000</v>
      </c>
      <c r="D22" s="97">
        <f>ОКРУГЛЕНИЕ!F15</f>
        <v>1.77</v>
      </c>
      <c r="E22" s="98">
        <f t="shared" si="1"/>
        <v>120001.77</v>
      </c>
      <c r="F22" s="83">
        <v>12</v>
      </c>
      <c r="G22" s="60"/>
    </row>
    <row r="23" spans="1:7" ht="41.25" customHeight="1">
      <c r="A23" s="95" t="s">
        <v>32</v>
      </c>
      <c r="B23" s="96" t="s">
        <v>134</v>
      </c>
      <c r="C23" s="54">
        <f t="shared" si="0"/>
        <v>210000</v>
      </c>
      <c r="D23" s="97">
        <f>ОКРУГЛЕНИЕ!F16</f>
        <v>1.85</v>
      </c>
      <c r="E23" s="98">
        <f t="shared" si="1"/>
        <v>210001.85</v>
      </c>
      <c r="F23" s="83">
        <v>21</v>
      </c>
      <c r="G23" s="60"/>
    </row>
    <row r="24" spans="1:7" ht="15.75">
      <c r="A24" s="95" t="s">
        <v>52</v>
      </c>
      <c r="B24" s="96" t="s">
        <v>34</v>
      </c>
      <c r="C24" s="54">
        <f t="shared" si="0"/>
        <v>15400</v>
      </c>
      <c r="D24" s="97">
        <f>ОКРУГЛЕНИЕ!F17</f>
        <v>1.17</v>
      </c>
      <c r="E24" s="98">
        <f t="shared" si="1"/>
        <v>15401.17</v>
      </c>
      <c r="F24" s="83">
        <v>1.54</v>
      </c>
      <c r="G24" s="59"/>
    </row>
    <row r="25" spans="1:7" ht="25.5">
      <c r="A25" s="95" t="s">
        <v>53</v>
      </c>
      <c r="B25" s="96" t="s">
        <v>35</v>
      </c>
      <c r="C25" s="54">
        <f t="shared" si="0"/>
        <v>33200</v>
      </c>
      <c r="D25" s="97">
        <f>ОКРУГЛЕНИЕ!F18</f>
        <v>1.3</v>
      </c>
      <c r="E25" s="98">
        <f t="shared" si="1"/>
        <v>33201.3</v>
      </c>
      <c r="F25" s="83">
        <v>3.32</v>
      </c>
      <c r="G25" s="59"/>
    </row>
    <row r="26" spans="1:7" ht="15.75">
      <c r="A26" s="95" t="s">
        <v>36</v>
      </c>
      <c r="B26" s="96" t="s">
        <v>37</v>
      </c>
      <c r="C26" s="54">
        <f t="shared" si="0"/>
        <v>15400</v>
      </c>
      <c r="D26" s="97">
        <f>ОКРУГЛЕНИЕ!F19</f>
        <v>1.23</v>
      </c>
      <c r="E26" s="98">
        <f t="shared" si="1"/>
        <v>15401.23</v>
      </c>
      <c r="F26" s="83">
        <v>1.54</v>
      </c>
      <c r="G26" s="59"/>
    </row>
    <row r="27" spans="1:7" ht="15.75">
      <c r="A27" s="99" t="s">
        <v>38</v>
      </c>
      <c r="B27" s="100" t="s">
        <v>39</v>
      </c>
      <c r="C27" s="54">
        <f t="shared" si="0"/>
        <v>162000</v>
      </c>
      <c r="D27" s="97">
        <f>ОКРУГЛЕНИЕ!F20</f>
        <v>4.29</v>
      </c>
      <c r="E27" s="98">
        <f t="shared" si="1"/>
        <v>162004.29</v>
      </c>
      <c r="F27" s="83">
        <v>16.2</v>
      </c>
      <c r="G27" s="59"/>
    </row>
    <row r="28" spans="1:7" ht="15.75">
      <c r="A28" s="144" t="s">
        <v>54</v>
      </c>
      <c r="B28" s="145" t="s">
        <v>40</v>
      </c>
      <c r="C28" s="54">
        <f t="shared" si="0"/>
        <v>0</v>
      </c>
      <c r="D28" s="97"/>
      <c r="E28" s="98"/>
      <c r="F28" s="83"/>
      <c r="G28" s="59"/>
    </row>
    <row r="29" spans="1:7" ht="15.75">
      <c r="A29" s="95" t="s">
        <v>67</v>
      </c>
      <c r="B29" s="96" t="s">
        <v>41</v>
      </c>
      <c r="C29" s="54">
        <f t="shared" si="0"/>
        <v>40000</v>
      </c>
      <c r="D29" s="97">
        <f>ОКРУГЛЕНИЕ!F22</f>
        <v>8.04</v>
      </c>
      <c r="E29" s="98">
        <f t="shared" si="1"/>
        <v>40008.04</v>
      </c>
      <c r="F29" s="83">
        <v>4</v>
      </c>
      <c r="G29" s="59"/>
    </row>
    <row r="30" spans="1:7" ht="15.75">
      <c r="A30" s="95" t="s">
        <v>42</v>
      </c>
      <c r="B30" s="96" t="s">
        <v>140</v>
      </c>
      <c r="C30" s="54">
        <f t="shared" si="0"/>
        <v>20099.999999999996</v>
      </c>
      <c r="D30" s="97">
        <f>ОКРУГЛЕНИЕ!F23</f>
        <v>8.1</v>
      </c>
      <c r="E30" s="98">
        <f t="shared" si="1"/>
        <v>20108.099999999995</v>
      </c>
      <c r="F30" s="83">
        <v>2.01</v>
      </c>
      <c r="G30" s="59"/>
    </row>
    <row r="31" spans="1:7" ht="15.75">
      <c r="A31" s="95" t="s">
        <v>44</v>
      </c>
      <c r="B31" s="96" t="s">
        <v>45</v>
      </c>
      <c r="C31" s="54">
        <f t="shared" si="0"/>
        <v>120500</v>
      </c>
      <c r="D31" s="97">
        <f>ОКРУГЛЕНИЕ!F24</f>
        <v>10.36</v>
      </c>
      <c r="E31" s="98">
        <f t="shared" si="1"/>
        <v>120510.36</v>
      </c>
      <c r="F31" s="83">
        <v>12.05</v>
      </c>
      <c r="G31" s="59"/>
    </row>
    <row r="32" spans="1:7" ht="15.75">
      <c r="A32" s="95" t="s">
        <v>46</v>
      </c>
      <c r="B32" s="96" t="s">
        <v>136</v>
      </c>
      <c r="C32" s="54">
        <f t="shared" si="0"/>
        <v>20000</v>
      </c>
      <c r="D32" s="97">
        <f>ОКРУГЛЕНИЕ!F25</f>
        <v>8.1</v>
      </c>
      <c r="E32" s="98">
        <f t="shared" si="1"/>
        <v>20008.1</v>
      </c>
      <c r="F32" s="83">
        <v>2</v>
      </c>
      <c r="G32" s="59"/>
    </row>
    <row r="33" spans="1:7" ht="15.75">
      <c r="A33" s="95" t="s">
        <v>48</v>
      </c>
      <c r="B33" s="96" t="s">
        <v>137</v>
      </c>
      <c r="C33" s="54">
        <f t="shared" si="0"/>
        <v>20000</v>
      </c>
      <c r="D33" s="97">
        <f>ОКРУГЛЕНИЕ!F26</f>
        <v>8.09</v>
      </c>
      <c r="E33" s="98">
        <f t="shared" si="1"/>
        <v>20008.09</v>
      </c>
      <c r="F33" s="83">
        <v>2</v>
      </c>
      <c r="G33" s="59"/>
    </row>
    <row r="34" spans="1:7" ht="16.5" customHeight="1">
      <c r="A34" s="95" t="s">
        <v>50</v>
      </c>
      <c r="B34" s="96" t="s">
        <v>51</v>
      </c>
      <c r="C34" s="54">
        <f t="shared" si="0"/>
        <v>14000</v>
      </c>
      <c r="D34" s="97">
        <f>ОКРУГЛЕНИЕ!F27</f>
        <v>0.06</v>
      </c>
      <c r="E34" s="98">
        <f t="shared" si="1"/>
        <v>14000.06</v>
      </c>
      <c r="F34" s="83">
        <v>1.4</v>
      </c>
      <c r="G34" s="59"/>
    </row>
    <row r="35" spans="1:6" ht="4.5" customHeight="1">
      <c r="A35" s="36"/>
      <c r="B35" s="35"/>
      <c r="C35" s="35"/>
      <c r="D35" s="35"/>
      <c r="E35" s="35"/>
      <c r="F35" s="35"/>
    </row>
    <row r="36" spans="1:6" ht="33.75" customHeight="1">
      <c r="A36" s="203" t="s">
        <v>166</v>
      </c>
      <c r="B36" s="203"/>
      <c r="C36" s="203"/>
      <c r="D36" s="203"/>
      <c r="E36" s="203"/>
      <c r="F36" s="203"/>
    </row>
    <row r="37" spans="1:6" ht="6" customHeight="1">
      <c r="A37" s="36"/>
      <c r="B37" s="35"/>
      <c r="C37" s="35"/>
      <c r="D37" s="35"/>
      <c r="E37" s="35"/>
      <c r="F37" s="35"/>
    </row>
    <row r="38" spans="1:6" ht="15.75" customHeight="1">
      <c r="A38" s="194" t="s">
        <v>170</v>
      </c>
      <c r="B38" s="194"/>
      <c r="C38" s="194"/>
      <c r="D38" s="194"/>
      <c r="E38" s="194"/>
      <c r="F38" s="194"/>
    </row>
  </sheetData>
  <sheetProtection/>
  <mergeCells count="20">
    <mergeCell ref="F5:I5"/>
    <mergeCell ref="F12:F15"/>
    <mergeCell ref="B20:F20"/>
    <mergeCell ref="A36:F36"/>
    <mergeCell ref="A38:F38"/>
    <mergeCell ref="J12:L12"/>
    <mergeCell ref="M12:M15"/>
    <mergeCell ref="J13:J15"/>
    <mergeCell ref="K13:K15"/>
    <mergeCell ref="L13:L15"/>
    <mergeCell ref="A6:E6"/>
    <mergeCell ref="A8:F8"/>
    <mergeCell ref="A9:F9"/>
    <mergeCell ref="A10:F10"/>
    <mergeCell ref="A11:F11"/>
    <mergeCell ref="A12:A15"/>
    <mergeCell ref="B12:B15"/>
    <mergeCell ref="C12:C15"/>
    <mergeCell ref="D12:D15"/>
    <mergeCell ref="E12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Ekonomist</cp:lastModifiedBy>
  <cp:lastPrinted>2023-07-26T09:06:04Z</cp:lastPrinted>
  <dcterms:created xsi:type="dcterms:W3CDTF">1996-10-08T23:32:33Z</dcterms:created>
  <dcterms:modified xsi:type="dcterms:W3CDTF">2023-09-06T12:45:00Z</dcterms:modified>
  <cp:category/>
  <cp:version/>
  <cp:contentType/>
  <cp:contentStatus/>
</cp:coreProperties>
</file>